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C\Desktop\2019 - JALISCO\CD\Anexos\"/>
    </mc:Choice>
  </mc:AlternateContent>
  <bookViews>
    <workbookView xWindow="0" yWindow="0" windowWidth="28800" windowHeight="12435"/>
  </bookViews>
  <sheets>
    <sheet name="Inicio" sheetId="9" r:id="rId1"/>
    <sheet name="Sectores y subsectores" sheetId="15" r:id="rId2"/>
    <sheet name="Otros (energía), combustibles" sheetId="3" r:id="rId3"/>
    <sheet name="Transporte" sheetId="10" r:id="rId4"/>
    <sheet name="Otros (energía), E. eléctrica" sheetId="1" r:id="rId5"/>
    <sheet name="Ferm. entérica, G. de estiércol" sheetId="11" r:id="rId6"/>
    <sheet name="Emisiones de N2O" sheetId="14" r:id="rId7"/>
    <sheet name="Quema de biomasa" sheetId="13" r:id="rId8"/>
    <sheet name="Cultivo de arroz" sheetId="19" r:id="rId9"/>
    <sheet name="Tratamiento de Residuos Sólidos" sheetId="17" r:id="rId10"/>
    <sheet name="Tratamiento Aguas Residuales" sheetId="16" r:id="rId11"/>
    <sheet name="Resultados Resumen" sheetId="18" r:id="rId12"/>
    <sheet name="Tablas y Gráficas" sheetId="21" r:id="rId13"/>
  </sheets>
  <definedNames>
    <definedName name="_edn1" localSheetId="0">Inicio!$B$125</definedName>
    <definedName name="_edn2" localSheetId="0">Inicio!$B$126</definedName>
    <definedName name="_edn3" localSheetId="0">Inicio!$B$127</definedName>
    <definedName name="_ednref1" localSheetId="0">Inicio!$C$29</definedName>
    <definedName name="_ednref2" localSheetId="0">Inicio!$C$30</definedName>
    <definedName name="_ednref3" localSheetId="0">Inicio!#REF!</definedName>
    <definedName name="_xlnm._FilterDatabase" localSheetId="2" hidden="1">'Otros (energía), combustibles'!$C$47:$P$214</definedName>
    <definedName name="_xlnm._FilterDatabase" localSheetId="4" hidden="1">'Otros (energía), E. eléctrica'!$C$30:$I$121</definedName>
    <definedName name="_GoBack" localSheetId="0">Inicio!$C$47</definedName>
    <definedName name="_xlnm.Print_Titles" localSheetId="2">'Otros (energía), combustibles'!$45:$47</definedName>
    <definedName name="_xlnm.Print_Titles" localSheetId="4">'Otros (energía), E. eléctrica'!$30:$30</definedName>
    <definedName name="_xlnm.Print_Titles" localSheetId="7">'Quema de biomasa'!$28:$29</definedName>
    <definedName name="_xlnm.Print_Titles" localSheetId="1">'Sectores y subsectores'!$5:$6</definedName>
  </definedNames>
  <calcPr calcId="152511"/>
  <fileRecoveryPr autoRecover="0"/>
</workbook>
</file>

<file path=xl/calcChain.xml><?xml version="1.0" encoding="utf-8"?>
<calcChain xmlns="http://schemas.openxmlformats.org/spreadsheetml/2006/main">
  <c r="E48" i="21" l="1"/>
  <c r="J34" i="17" l="1"/>
  <c r="E34" i="17"/>
  <c r="K34" i="17" s="1"/>
  <c r="F23" i="18" s="1"/>
  <c r="I23" i="18" s="1"/>
  <c r="E37" i="21" l="1"/>
  <c r="K32" i="10"/>
  <c r="O32" i="10" s="1"/>
  <c r="S32" i="10" s="1"/>
  <c r="K31" i="10"/>
  <c r="O31" i="10" s="1"/>
  <c r="S31" i="10" s="1"/>
  <c r="S36" i="10" l="1"/>
  <c r="K14" i="18" s="1"/>
  <c r="K35" i="13"/>
  <c r="L35" i="13" s="1"/>
  <c r="K19" i="18" s="1"/>
  <c r="E23" i="21" s="1"/>
  <c r="R51" i="3" l="1"/>
  <c r="K15" i="18" s="1"/>
  <c r="E22" i="21" s="1"/>
  <c r="I50" i="14"/>
  <c r="M50" i="14" s="1"/>
  <c r="N50" i="14" s="1"/>
  <c r="I51" i="14"/>
  <c r="M51" i="14" s="1"/>
  <c r="N51" i="14" s="1"/>
  <c r="I52" i="14"/>
  <c r="M52" i="14" s="1"/>
  <c r="N52" i="14" s="1"/>
  <c r="I53" i="14"/>
  <c r="M53" i="14" s="1"/>
  <c r="N53" i="14" s="1"/>
  <c r="I54" i="14"/>
  <c r="M54" i="14" s="1"/>
  <c r="N54" i="14" s="1"/>
  <c r="I55" i="14"/>
  <c r="M55" i="14" s="1"/>
  <c r="N55" i="14" s="1"/>
  <c r="I56" i="14"/>
  <c r="M56" i="14" s="1"/>
  <c r="N56" i="14" s="1"/>
  <c r="I49" i="14"/>
  <c r="M49" i="14" s="1"/>
  <c r="N49" i="14" s="1"/>
  <c r="I38" i="14"/>
  <c r="M38" i="14" s="1"/>
  <c r="N38" i="14" s="1"/>
  <c r="I39" i="14"/>
  <c r="M39" i="14" s="1"/>
  <c r="N39" i="14" s="1"/>
  <c r="I40" i="14"/>
  <c r="M40" i="14" s="1"/>
  <c r="N40" i="14" s="1"/>
  <c r="I41" i="14"/>
  <c r="M41" i="14" s="1"/>
  <c r="N41" i="14" s="1"/>
  <c r="I42" i="14"/>
  <c r="M42" i="14" s="1"/>
  <c r="N42" i="14" s="1"/>
  <c r="I43" i="14"/>
  <c r="M43" i="14" s="1"/>
  <c r="N43" i="14" s="1"/>
  <c r="I44" i="14"/>
  <c r="M44" i="14" s="1"/>
  <c r="N44" i="14" s="1"/>
  <c r="I45" i="14"/>
  <c r="M45" i="14" s="1"/>
  <c r="N45" i="14" s="1"/>
  <c r="I46" i="14"/>
  <c r="M46" i="14" s="1"/>
  <c r="N46" i="14" s="1"/>
  <c r="I47" i="14"/>
  <c r="M47" i="14" s="1"/>
  <c r="N47" i="14" s="1"/>
  <c r="I48" i="14"/>
  <c r="M48" i="14" s="1"/>
  <c r="N48" i="14" s="1"/>
  <c r="I37" i="14"/>
  <c r="M37" i="14" s="1"/>
  <c r="N37" i="14" s="1"/>
  <c r="E58" i="14"/>
  <c r="D58" i="14"/>
  <c r="F31" i="19"/>
  <c r="G31" i="19" s="1"/>
  <c r="G22" i="18" s="1"/>
  <c r="I22" i="18" s="1"/>
  <c r="E36" i="21" s="1"/>
  <c r="K27" i="18" l="1"/>
  <c r="E24" i="21" s="1"/>
  <c r="N58" i="14"/>
  <c r="H20" i="18" s="1"/>
  <c r="I20" i="18" s="1"/>
  <c r="E34" i="21" s="1"/>
  <c r="I58" i="14"/>
  <c r="J37" i="14" l="1"/>
  <c r="J38" i="14"/>
  <c r="J42" i="14"/>
  <c r="J46" i="14"/>
  <c r="J50" i="14"/>
  <c r="J54" i="14"/>
  <c r="J49" i="14"/>
  <c r="J39" i="14"/>
  <c r="J43" i="14"/>
  <c r="J47" i="14"/>
  <c r="J51" i="14"/>
  <c r="J55" i="14"/>
  <c r="J44" i="14"/>
  <c r="J48" i="14"/>
  <c r="J52" i="14"/>
  <c r="J56" i="14"/>
  <c r="J41" i="14"/>
  <c r="J45" i="14"/>
  <c r="J53" i="14"/>
  <c r="J40" i="14"/>
  <c r="K48" i="3"/>
  <c r="E33" i="10"/>
  <c r="L33" i="10" s="1"/>
  <c r="P33" i="10" s="1"/>
  <c r="E32" i="10"/>
  <c r="E35" i="10"/>
  <c r="E31" i="10"/>
  <c r="M31" i="10" s="1"/>
  <c r="Q31" i="10" s="1"/>
  <c r="N31" i="10" l="1"/>
  <c r="R31" i="10" s="1"/>
  <c r="L31" i="10"/>
  <c r="P31" i="10" s="1"/>
  <c r="J58" i="14"/>
  <c r="N33" i="10"/>
  <c r="R33" i="10" s="1"/>
  <c r="M33" i="10"/>
  <c r="Q33" i="10" s="1"/>
  <c r="J45" i="17"/>
  <c r="E45" i="17"/>
  <c r="E40" i="17"/>
  <c r="K40" i="17" s="1"/>
  <c r="H24" i="18" s="1"/>
  <c r="K45" i="17" l="1"/>
  <c r="F25" i="18" s="1"/>
  <c r="I25" i="18" s="1"/>
  <c r="E39" i="21" s="1"/>
  <c r="G40" i="17"/>
  <c r="I40" i="17" s="1"/>
  <c r="G24" i="18" s="1"/>
  <c r="I24" i="18" s="1"/>
  <c r="I54" i="16"/>
  <c r="P54" i="16" s="1"/>
  <c r="Q54" i="16" s="1"/>
  <c r="I53" i="16"/>
  <c r="P53" i="16" s="1"/>
  <c r="Q53" i="16" s="1"/>
  <c r="I52" i="16"/>
  <c r="P52" i="16" s="1"/>
  <c r="Q52" i="16" s="1"/>
  <c r="I51" i="16"/>
  <c r="P51" i="16" s="1"/>
  <c r="Q51" i="16" s="1"/>
  <c r="I50" i="16"/>
  <c r="P50" i="16" s="1"/>
  <c r="Q50" i="16" s="1"/>
  <c r="I49" i="16"/>
  <c r="P49" i="16" s="1"/>
  <c r="Q49" i="16" s="1"/>
  <c r="I48" i="16"/>
  <c r="P48" i="16" s="1"/>
  <c r="Q48" i="16" s="1"/>
  <c r="I47" i="16"/>
  <c r="P47" i="16" s="1"/>
  <c r="Q47" i="16" s="1"/>
  <c r="I46" i="16"/>
  <c r="P46" i="16" s="1"/>
  <c r="Q46" i="16" s="1"/>
  <c r="I45" i="16"/>
  <c r="P45" i="16" s="1"/>
  <c r="Q45" i="16" s="1"/>
  <c r="I44" i="16"/>
  <c r="P44" i="16" s="1"/>
  <c r="Q44" i="16" s="1"/>
  <c r="I43" i="16"/>
  <c r="P43" i="16" s="1"/>
  <c r="Q43" i="16" s="1"/>
  <c r="E38" i="21" l="1"/>
  <c r="Q55" i="16"/>
  <c r="G26" i="18" s="1"/>
  <c r="I26" i="18" s="1"/>
  <c r="N32" i="10"/>
  <c r="R32" i="10" s="1"/>
  <c r="N35" i="10"/>
  <c r="R35" i="10" s="1"/>
  <c r="M32" i="10"/>
  <c r="Q32" i="10" s="1"/>
  <c r="M35" i="10"/>
  <c r="Q35" i="10" s="1"/>
  <c r="L32" i="10"/>
  <c r="P32" i="10" s="1"/>
  <c r="L35" i="10"/>
  <c r="P35" i="10" s="1"/>
  <c r="G30" i="13"/>
  <c r="I30" i="13" s="1"/>
  <c r="L30" i="13" s="1"/>
  <c r="N30" i="13" s="1"/>
  <c r="J23" i="18" l="1"/>
  <c r="E40" i="21"/>
  <c r="D35" i="18"/>
  <c r="E17" i="21" s="1"/>
  <c r="Q36" i="10"/>
  <c r="G14" i="18" s="1"/>
  <c r="P36" i="10"/>
  <c r="F14" i="18" s="1"/>
  <c r="R36" i="10"/>
  <c r="H14" i="18" s="1"/>
  <c r="F33" i="13"/>
  <c r="I33" i="13" s="1"/>
  <c r="J33" i="13" s="1"/>
  <c r="G19" i="18" s="1"/>
  <c r="P30" i="13"/>
  <c r="J33" i="11"/>
  <c r="L33" i="11" s="1"/>
  <c r="J34" i="11"/>
  <c r="L34" i="11" s="1"/>
  <c r="J35" i="11"/>
  <c r="L35" i="11" s="1"/>
  <c r="J36" i="11"/>
  <c r="L36" i="11" s="1"/>
  <c r="J37" i="11"/>
  <c r="L37" i="11" s="1"/>
  <c r="J38" i="11"/>
  <c r="L38" i="11" s="1"/>
  <c r="J39" i="11"/>
  <c r="L39" i="11" s="1"/>
  <c r="J32" i="11"/>
  <c r="L32" i="11" s="1"/>
  <c r="K34" i="11" l="1"/>
  <c r="I14" i="18"/>
  <c r="F34" i="13"/>
  <c r="I34" i="13" s="1"/>
  <c r="J34" i="13" s="1"/>
  <c r="H19" i="18" s="1"/>
  <c r="I19" i="18" s="1"/>
  <c r="E33" i="21" s="1"/>
  <c r="L40" i="11"/>
  <c r="K37" i="11"/>
  <c r="K33" i="11"/>
  <c r="K32" i="11"/>
  <c r="K36" i="11"/>
  <c r="K38" i="11"/>
  <c r="K39" i="11"/>
  <c r="K35" i="11"/>
  <c r="F33" i="11"/>
  <c r="F34" i="11"/>
  <c r="F35" i="11"/>
  <c r="F36" i="11"/>
  <c r="F37" i="11"/>
  <c r="F38" i="11"/>
  <c r="F39" i="11"/>
  <c r="F32" i="11"/>
  <c r="E28" i="21" l="1"/>
  <c r="G21" i="18"/>
  <c r="I21" i="18" s="1"/>
  <c r="E35" i="21" s="1"/>
  <c r="G18" i="18"/>
  <c r="I18" i="18" s="1"/>
  <c r="E32" i="21" s="1"/>
  <c r="K40" i="11"/>
  <c r="H37" i="11"/>
  <c r="G37" i="11"/>
  <c r="G36" i="11"/>
  <c r="H36" i="11"/>
  <c r="G35" i="11"/>
  <c r="H35" i="11"/>
  <c r="H39" i="11"/>
  <c r="G39" i="11"/>
  <c r="H38" i="11"/>
  <c r="G38" i="11"/>
  <c r="H34" i="11"/>
  <c r="G34" i="11"/>
  <c r="H33" i="11"/>
  <c r="G33" i="11"/>
  <c r="G32" i="11"/>
  <c r="H32" i="11"/>
  <c r="H216" i="3"/>
  <c r="F216" i="3"/>
  <c r="K212" i="3"/>
  <c r="J212" i="3"/>
  <c r="I212" i="3"/>
  <c r="K211" i="3"/>
  <c r="J211" i="3"/>
  <c r="I211" i="3"/>
  <c r="K210" i="3"/>
  <c r="J210" i="3"/>
  <c r="M210" i="3" s="1"/>
  <c r="N210" i="3" s="1"/>
  <c r="I210" i="3"/>
  <c r="K209" i="3"/>
  <c r="J209" i="3"/>
  <c r="I209" i="3"/>
  <c r="K208" i="3"/>
  <c r="J208" i="3"/>
  <c r="I208" i="3"/>
  <c r="K207" i="3"/>
  <c r="J207" i="3"/>
  <c r="I207" i="3"/>
  <c r="K206" i="3"/>
  <c r="J206" i="3"/>
  <c r="M206" i="3" s="1"/>
  <c r="N206" i="3" s="1"/>
  <c r="I206" i="3"/>
  <c r="K205" i="3"/>
  <c r="J205" i="3"/>
  <c r="M205" i="3" s="1"/>
  <c r="I205" i="3"/>
  <c r="K204" i="3"/>
  <c r="J204" i="3"/>
  <c r="M204" i="3" s="1"/>
  <c r="I204" i="3"/>
  <c r="K203" i="3"/>
  <c r="J203" i="3"/>
  <c r="I203" i="3"/>
  <c r="K202" i="3"/>
  <c r="J202" i="3"/>
  <c r="M202" i="3" s="1"/>
  <c r="N202" i="3" s="1"/>
  <c r="I202" i="3"/>
  <c r="K201" i="3"/>
  <c r="J201" i="3"/>
  <c r="M201" i="3" s="1"/>
  <c r="I201" i="3"/>
  <c r="K200" i="3"/>
  <c r="J200" i="3"/>
  <c r="M200" i="3" s="1"/>
  <c r="N200" i="3" s="1"/>
  <c r="I200" i="3"/>
  <c r="K199" i="3"/>
  <c r="J199" i="3"/>
  <c r="I199" i="3"/>
  <c r="K198" i="3"/>
  <c r="J198" i="3"/>
  <c r="M198" i="3" s="1"/>
  <c r="N198" i="3" s="1"/>
  <c r="I198" i="3"/>
  <c r="K197" i="3"/>
  <c r="J197" i="3"/>
  <c r="M197" i="3" s="1"/>
  <c r="I197" i="3"/>
  <c r="K196" i="3"/>
  <c r="J196" i="3"/>
  <c r="M196" i="3" s="1"/>
  <c r="I196" i="3"/>
  <c r="K195" i="3"/>
  <c r="J195" i="3"/>
  <c r="I195" i="3"/>
  <c r="K194" i="3"/>
  <c r="J194" i="3"/>
  <c r="M194" i="3" s="1"/>
  <c r="N194" i="3" s="1"/>
  <c r="I194" i="3"/>
  <c r="K193" i="3"/>
  <c r="J193" i="3"/>
  <c r="I193" i="3"/>
  <c r="K192" i="3"/>
  <c r="J192" i="3"/>
  <c r="I192" i="3"/>
  <c r="K191" i="3"/>
  <c r="J191" i="3"/>
  <c r="I191" i="3"/>
  <c r="K190" i="3"/>
  <c r="J190" i="3"/>
  <c r="M190" i="3" s="1"/>
  <c r="N190" i="3" s="1"/>
  <c r="I190" i="3"/>
  <c r="K189" i="3"/>
  <c r="J189" i="3"/>
  <c r="M189" i="3" s="1"/>
  <c r="I189" i="3"/>
  <c r="K188" i="3"/>
  <c r="J188" i="3"/>
  <c r="M188" i="3" s="1"/>
  <c r="I188" i="3"/>
  <c r="K187" i="3"/>
  <c r="J187" i="3"/>
  <c r="I187" i="3"/>
  <c r="K186" i="3"/>
  <c r="J186" i="3"/>
  <c r="M186" i="3" s="1"/>
  <c r="N186" i="3" s="1"/>
  <c r="I186" i="3"/>
  <c r="K185" i="3"/>
  <c r="J185" i="3"/>
  <c r="M185" i="3" s="1"/>
  <c r="I185" i="3"/>
  <c r="K184" i="3"/>
  <c r="J184" i="3"/>
  <c r="M184" i="3" s="1"/>
  <c r="N184" i="3" s="1"/>
  <c r="I184" i="3"/>
  <c r="K183" i="3"/>
  <c r="J183" i="3"/>
  <c r="M183" i="3" s="1"/>
  <c r="N183" i="3" s="1"/>
  <c r="I183" i="3"/>
  <c r="K182" i="3"/>
  <c r="J182" i="3"/>
  <c r="M182" i="3" s="1"/>
  <c r="N182" i="3" s="1"/>
  <c r="I182" i="3"/>
  <c r="K181" i="3"/>
  <c r="J181" i="3"/>
  <c r="I181" i="3"/>
  <c r="K180" i="3"/>
  <c r="J180" i="3"/>
  <c r="M180" i="3" s="1"/>
  <c r="N180" i="3" s="1"/>
  <c r="I180" i="3"/>
  <c r="K179" i="3"/>
  <c r="J179" i="3"/>
  <c r="I179" i="3"/>
  <c r="K178" i="3"/>
  <c r="J178" i="3"/>
  <c r="M178" i="3" s="1"/>
  <c r="N178" i="3" s="1"/>
  <c r="I178" i="3"/>
  <c r="K177" i="3"/>
  <c r="J177" i="3"/>
  <c r="I177" i="3"/>
  <c r="K176" i="3"/>
  <c r="J176" i="3"/>
  <c r="M176" i="3" s="1"/>
  <c r="N176" i="3" s="1"/>
  <c r="I176" i="3"/>
  <c r="K175" i="3"/>
  <c r="J175" i="3"/>
  <c r="I175" i="3"/>
  <c r="K174" i="3"/>
  <c r="J174" i="3"/>
  <c r="M174" i="3" s="1"/>
  <c r="N174" i="3" s="1"/>
  <c r="I174" i="3"/>
  <c r="K173" i="3"/>
  <c r="J173" i="3"/>
  <c r="I173" i="3"/>
  <c r="K172" i="3"/>
  <c r="J172" i="3"/>
  <c r="M172" i="3" s="1"/>
  <c r="N172" i="3" s="1"/>
  <c r="I172" i="3"/>
  <c r="K171" i="3"/>
  <c r="J171" i="3"/>
  <c r="I171" i="3"/>
  <c r="K170" i="3"/>
  <c r="J170" i="3"/>
  <c r="I170" i="3"/>
  <c r="K169" i="3"/>
  <c r="J169" i="3"/>
  <c r="I169" i="3"/>
  <c r="K168" i="3"/>
  <c r="J168" i="3"/>
  <c r="I168" i="3"/>
  <c r="K167" i="3"/>
  <c r="J167" i="3"/>
  <c r="I167" i="3"/>
  <c r="K166" i="3"/>
  <c r="J166" i="3"/>
  <c r="M166" i="3" s="1"/>
  <c r="N166" i="3" s="1"/>
  <c r="I166" i="3"/>
  <c r="K165" i="3"/>
  <c r="J165" i="3"/>
  <c r="M165" i="3" s="1"/>
  <c r="N165" i="3" s="1"/>
  <c r="I165" i="3"/>
  <c r="K164" i="3"/>
  <c r="J164" i="3"/>
  <c r="I164" i="3"/>
  <c r="K163" i="3"/>
  <c r="J163" i="3"/>
  <c r="I163" i="3"/>
  <c r="K162" i="3"/>
  <c r="J162" i="3"/>
  <c r="M162" i="3" s="1"/>
  <c r="N162" i="3" s="1"/>
  <c r="I162" i="3"/>
  <c r="K161" i="3"/>
  <c r="J161" i="3"/>
  <c r="I161" i="3"/>
  <c r="K160" i="3"/>
  <c r="J160" i="3"/>
  <c r="I160" i="3"/>
  <c r="K159" i="3"/>
  <c r="J159" i="3"/>
  <c r="I159" i="3"/>
  <c r="K158" i="3"/>
  <c r="J158" i="3"/>
  <c r="M158" i="3" s="1"/>
  <c r="N158" i="3" s="1"/>
  <c r="I158" i="3"/>
  <c r="K157" i="3"/>
  <c r="J157" i="3"/>
  <c r="I157" i="3"/>
  <c r="K156" i="3"/>
  <c r="J156" i="3"/>
  <c r="I156" i="3"/>
  <c r="K155" i="3"/>
  <c r="J155" i="3"/>
  <c r="I155" i="3"/>
  <c r="K154" i="3"/>
  <c r="J154" i="3"/>
  <c r="M154" i="3" s="1"/>
  <c r="N154" i="3" s="1"/>
  <c r="I154" i="3"/>
  <c r="K153" i="3"/>
  <c r="J153" i="3"/>
  <c r="M153" i="3" s="1"/>
  <c r="N153" i="3" s="1"/>
  <c r="I153" i="3"/>
  <c r="K152" i="3"/>
  <c r="J152" i="3"/>
  <c r="I152" i="3"/>
  <c r="K151" i="3"/>
  <c r="J151" i="3"/>
  <c r="I151" i="3"/>
  <c r="K150" i="3"/>
  <c r="J150" i="3"/>
  <c r="M150" i="3" s="1"/>
  <c r="N150" i="3" s="1"/>
  <c r="I150" i="3"/>
  <c r="K149" i="3"/>
  <c r="J149" i="3"/>
  <c r="M149" i="3" s="1"/>
  <c r="N149" i="3" s="1"/>
  <c r="I149" i="3"/>
  <c r="K148" i="3"/>
  <c r="J148" i="3"/>
  <c r="I148" i="3"/>
  <c r="K147" i="3"/>
  <c r="J147" i="3"/>
  <c r="I147" i="3"/>
  <c r="K146" i="3"/>
  <c r="J146" i="3"/>
  <c r="M146" i="3" s="1"/>
  <c r="N146" i="3" s="1"/>
  <c r="I146" i="3"/>
  <c r="K145" i="3"/>
  <c r="J145" i="3"/>
  <c r="I145" i="3"/>
  <c r="K144" i="3"/>
  <c r="J144" i="3"/>
  <c r="I144" i="3"/>
  <c r="K143" i="3"/>
  <c r="J143" i="3"/>
  <c r="I143" i="3"/>
  <c r="K142" i="3"/>
  <c r="J142" i="3"/>
  <c r="M142" i="3" s="1"/>
  <c r="N142" i="3" s="1"/>
  <c r="I142" i="3"/>
  <c r="K141" i="3"/>
  <c r="J141" i="3"/>
  <c r="I141" i="3"/>
  <c r="K140" i="3"/>
  <c r="J140" i="3"/>
  <c r="I140" i="3"/>
  <c r="K139" i="3"/>
  <c r="J139" i="3"/>
  <c r="I139" i="3"/>
  <c r="K138" i="3"/>
  <c r="J138" i="3"/>
  <c r="I138" i="3"/>
  <c r="K137" i="3"/>
  <c r="J137" i="3"/>
  <c r="O137" i="3" s="1"/>
  <c r="I137" i="3"/>
  <c r="K136" i="3"/>
  <c r="J136" i="3"/>
  <c r="I136" i="3"/>
  <c r="K135" i="3"/>
  <c r="J135" i="3"/>
  <c r="O135" i="3" s="1"/>
  <c r="I135" i="3"/>
  <c r="K134" i="3"/>
  <c r="J134" i="3"/>
  <c r="M134" i="3" s="1"/>
  <c r="I134" i="3"/>
  <c r="K133" i="3"/>
  <c r="J133" i="3"/>
  <c r="I133" i="3"/>
  <c r="K132" i="3"/>
  <c r="J132" i="3"/>
  <c r="M132" i="3" s="1"/>
  <c r="I132" i="3"/>
  <c r="K131" i="3"/>
  <c r="J131" i="3"/>
  <c r="M131" i="3" s="1"/>
  <c r="I131" i="3"/>
  <c r="K130" i="3"/>
  <c r="J130" i="3"/>
  <c r="M130" i="3" s="1"/>
  <c r="I130" i="3"/>
  <c r="K129" i="3"/>
  <c r="J129" i="3"/>
  <c r="I129" i="3"/>
  <c r="K128" i="3"/>
  <c r="J128" i="3"/>
  <c r="M128" i="3" s="1"/>
  <c r="I128" i="3"/>
  <c r="K127" i="3"/>
  <c r="J127" i="3"/>
  <c r="M127" i="3" s="1"/>
  <c r="I127" i="3"/>
  <c r="K126" i="3"/>
  <c r="J126" i="3"/>
  <c r="M126" i="3" s="1"/>
  <c r="I126" i="3"/>
  <c r="K125" i="3"/>
  <c r="J125" i="3"/>
  <c r="O125" i="3" s="1"/>
  <c r="I125" i="3"/>
  <c r="K124" i="3"/>
  <c r="J124" i="3"/>
  <c r="M124" i="3" s="1"/>
  <c r="I124" i="3"/>
  <c r="K123" i="3"/>
  <c r="J123" i="3"/>
  <c r="M123" i="3" s="1"/>
  <c r="I123" i="3"/>
  <c r="K122" i="3"/>
  <c r="J122" i="3"/>
  <c r="M122" i="3" s="1"/>
  <c r="I122" i="3"/>
  <c r="K121" i="3"/>
  <c r="J121" i="3"/>
  <c r="O121" i="3" s="1"/>
  <c r="I121" i="3"/>
  <c r="K120" i="3"/>
  <c r="J120" i="3"/>
  <c r="M120" i="3" s="1"/>
  <c r="I120" i="3"/>
  <c r="K119" i="3"/>
  <c r="J119" i="3"/>
  <c r="M119" i="3" s="1"/>
  <c r="I119" i="3"/>
  <c r="K118" i="3"/>
  <c r="J118" i="3"/>
  <c r="M118" i="3" s="1"/>
  <c r="I118" i="3"/>
  <c r="K117" i="3"/>
  <c r="J117" i="3"/>
  <c r="I117" i="3"/>
  <c r="K116" i="3"/>
  <c r="J116" i="3"/>
  <c r="M116" i="3" s="1"/>
  <c r="I116" i="3"/>
  <c r="K115" i="3"/>
  <c r="J115" i="3"/>
  <c r="M115" i="3" s="1"/>
  <c r="I115" i="3"/>
  <c r="K114" i="3"/>
  <c r="J114" i="3"/>
  <c r="M114" i="3" s="1"/>
  <c r="I114" i="3"/>
  <c r="K113" i="3"/>
  <c r="J113" i="3"/>
  <c r="O113" i="3" s="1"/>
  <c r="P113" i="3" s="1"/>
  <c r="I113" i="3"/>
  <c r="K112" i="3"/>
  <c r="J112" i="3"/>
  <c r="O112" i="3" s="1"/>
  <c r="I112" i="3"/>
  <c r="K111" i="3"/>
  <c r="J111" i="3"/>
  <c r="M111" i="3" s="1"/>
  <c r="I111" i="3"/>
  <c r="K110" i="3"/>
  <c r="J110" i="3"/>
  <c r="M110" i="3" s="1"/>
  <c r="I110" i="3"/>
  <c r="K109" i="3"/>
  <c r="J109" i="3"/>
  <c r="O109" i="3" s="1"/>
  <c r="P109" i="3" s="1"/>
  <c r="I109" i="3"/>
  <c r="K108" i="3"/>
  <c r="J108" i="3"/>
  <c r="O108" i="3" s="1"/>
  <c r="I108" i="3"/>
  <c r="K107" i="3"/>
  <c r="J107" i="3"/>
  <c r="M107" i="3" s="1"/>
  <c r="I107" i="3"/>
  <c r="K106" i="3"/>
  <c r="J106" i="3"/>
  <c r="I106" i="3"/>
  <c r="K105" i="3"/>
  <c r="J105" i="3"/>
  <c r="I105" i="3"/>
  <c r="K104" i="3"/>
  <c r="J104" i="3"/>
  <c r="I104" i="3"/>
  <c r="K103" i="3"/>
  <c r="J103" i="3"/>
  <c r="M103" i="3" s="1"/>
  <c r="I103" i="3"/>
  <c r="K102" i="3"/>
  <c r="J102" i="3"/>
  <c r="M102" i="3" s="1"/>
  <c r="I102" i="3"/>
  <c r="K101" i="3"/>
  <c r="J101" i="3"/>
  <c r="I101" i="3"/>
  <c r="K100" i="3"/>
  <c r="J100" i="3"/>
  <c r="O100" i="3" s="1"/>
  <c r="I100" i="3"/>
  <c r="K99" i="3"/>
  <c r="J99" i="3"/>
  <c r="M99" i="3" s="1"/>
  <c r="I99" i="3"/>
  <c r="K98" i="3"/>
  <c r="J98" i="3"/>
  <c r="M98" i="3" s="1"/>
  <c r="I98" i="3"/>
  <c r="K97" i="3"/>
  <c r="J97" i="3"/>
  <c r="I97" i="3"/>
  <c r="K96" i="3"/>
  <c r="J96" i="3"/>
  <c r="O96" i="3" s="1"/>
  <c r="I96" i="3"/>
  <c r="K95" i="3"/>
  <c r="J95" i="3"/>
  <c r="M95" i="3" s="1"/>
  <c r="I95" i="3"/>
  <c r="K94" i="3"/>
  <c r="J94" i="3"/>
  <c r="M94" i="3" s="1"/>
  <c r="I94" i="3"/>
  <c r="K93" i="3"/>
  <c r="J93" i="3"/>
  <c r="O93" i="3" s="1"/>
  <c r="P93" i="3" s="1"/>
  <c r="I93" i="3"/>
  <c r="K92" i="3"/>
  <c r="J92" i="3"/>
  <c r="O92" i="3" s="1"/>
  <c r="I92" i="3"/>
  <c r="K91" i="3"/>
  <c r="J91" i="3"/>
  <c r="I91" i="3"/>
  <c r="K90" i="3"/>
  <c r="J90" i="3"/>
  <c r="M90" i="3" s="1"/>
  <c r="I90" i="3"/>
  <c r="K89" i="3"/>
  <c r="J89" i="3"/>
  <c r="O89" i="3" s="1"/>
  <c r="P89" i="3" s="1"/>
  <c r="I89" i="3"/>
  <c r="K88" i="3"/>
  <c r="J88" i="3"/>
  <c r="I88" i="3"/>
  <c r="K87" i="3"/>
  <c r="J87" i="3"/>
  <c r="M87" i="3" s="1"/>
  <c r="I87" i="3"/>
  <c r="K86" i="3"/>
  <c r="J86" i="3"/>
  <c r="M86" i="3" s="1"/>
  <c r="I86" i="3"/>
  <c r="K85" i="3"/>
  <c r="J85" i="3"/>
  <c r="O85" i="3" s="1"/>
  <c r="I85" i="3"/>
  <c r="K84" i="3"/>
  <c r="J84" i="3"/>
  <c r="O84" i="3" s="1"/>
  <c r="I84" i="3"/>
  <c r="K83" i="3"/>
  <c r="J83" i="3"/>
  <c r="M83" i="3" s="1"/>
  <c r="I83" i="3"/>
  <c r="K82" i="3"/>
  <c r="J82" i="3"/>
  <c r="M82" i="3" s="1"/>
  <c r="I82" i="3"/>
  <c r="K81" i="3"/>
  <c r="J81" i="3"/>
  <c r="O81" i="3" s="1"/>
  <c r="I81" i="3"/>
  <c r="K80" i="3"/>
  <c r="J80" i="3"/>
  <c r="O80" i="3" s="1"/>
  <c r="I80" i="3"/>
  <c r="K79" i="3"/>
  <c r="J79" i="3"/>
  <c r="M79" i="3" s="1"/>
  <c r="I79" i="3"/>
  <c r="K78" i="3"/>
  <c r="J78" i="3"/>
  <c r="M78" i="3" s="1"/>
  <c r="I78" i="3"/>
  <c r="K77" i="3"/>
  <c r="J77" i="3"/>
  <c r="I77" i="3"/>
  <c r="K76" i="3"/>
  <c r="J76" i="3"/>
  <c r="M76" i="3" s="1"/>
  <c r="I76" i="3"/>
  <c r="K75" i="3"/>
  <c r="J75" i="3"/>
  <c r="I75" i="3"/>
  <c r="K74" i="3"/>
  <c r="J74" i="3"/>
  <c r="M74" i="3" s="1"/>
  <c r="I74" i="3"/>
  <c r="K73" i="3"/>
  <c r="J73" i="3"/>
  <c r="I73" i="3"/>
  <c r="K72" i="3"/>
  <c r="J72" i="3"/>
  <c r="M72" i="3" s="1"/>
  <c r="I72" i="3"/>
  <c r="K71" i="3"/>
  <c r="J71" i="3"/>
  <c r="I71" i="3"/>
  <c r="K70" i="3"/>
  <c r="J70" i="3"/>
  <c r="M70" i="3" s="1"/>
  <c r="I70" i="3"/>
  <c r="K69" i="3"/>
  <c r="J69" i="3"/>
  <c r="I69" i="3"/>
  <c r="K68" i="3"/>
  <c r="J68" i="3"/>
  <c r="M68" i="3" s="1"/>
  <c r="I68" i="3"/>
  <c r="K67" i="3"/>
  <c r="J67" i="3"/>
  <c r="I67" i="3"/>
  <c r="K66" i="3"/>
  <c r="J66" i="3"/>
  <c r="M66" i="3" s="1"/>
  <c r="I66" i="3"/>
  <c r="K65" i="3"/>
  <c r="J65" i="3"/>
  <c r="I65" i="3"/>
  <c r="K64" i="3"/>
  <c r="J64" i="3"/>
  <c r="M64" i="3" s="1"/>
  <c r="I64" i="3"/>
  <c r="K63" i="3"/>
  <c r="J63" i="3"/>
  <c r="I63" i="3"/>
  <c r="K62" i="3"/>
  <c r="J62" i="3"/>
  <c r="M62" i="3" s="1"/>
  <c r="I62" i="3"/>
  <c r="K61" i="3"/>
  <c r="J61" i="3"/>
  <c r="I61" i="3"/>
  <c r="K60" i="3"/>
  <c r="J60" i="3"/>
  <c r="M60" i="3" s="1"/>
  <c r="I60" i="3"/>
  <c r="K59" i="3"/>
  <c r="J59" i="3"/>
  <c r="O59" i="3" s="1"/>
  <c r="I59" i="3"/>
  <c r="K58" i="3"/>
  <c r="J58" i="3"/>
  <c r="M58" i="3" s="1"/>
  <c r="I58" i="3"/>
  <c r="K57" i="3"/>
  <c r="J57" i="3"/>
  <c r="I57" i="3"/>
  <c r="K56" i="3"/>
  <c r="J56" i="3"/>
  <c r="M56" i="3" s="1"/>
  <c r="I56" i="3"/>
  <c r="K55" i="3"/>
  <c r="J55" i="3"/>
  <c r="I55" i="3"/>
  <c r="K54" i="3"/>
  <c r="J54" i="3"/>
  <c r="M54" i="3" s="1"/>
  <c r="I54" i="3"/>
  <c r="K53" i="3"/>
  <c r="J53" i="3"/>
  <c r="I53" i="3"/>
  <c r="K52" i="3"/>
  <c r="J52" i="3"/>
  <c r="M52" i="3" s="1"/>
  <c r="I52" i="3"/>
  <c r="K51" i="3"/>
  <c r="J51" i="3"/>
  <c r="M51" i="3" s="1"/>
  <c r="I51" i="3"/>
  <c r="K50" i="3"/>
  <c r="J50" i="3"/>
  <c r="I50" i="3"/>
  <c r="K49" i="3"/>
  <c r="J49" i="3"/>
  <c r="M49" i="3" s="1"/>
  <c r="I49" i="3"/>
  <c r="J48" i="3"/>
  <c r="M48" i="3" s="1"/>
  <c r="I48" i="3"/>
  <c r="F121" i="1"/>
  <c r="G120" i="1"/>
  <c r="I120" i="1" s="1"/>
  <c r="G119" i="1"/>
  <c r="I119" i="1" s="1"/>
  <c r="G118" i="1"/>
  <c r="I118" i="1" s="1"/>
  <c r="G117" i="1"/>
  <c r="I117" i="1" s="1"/>
  <c r="G116" i="1"/>
  <c r="I116" i="1" s="1"/>
  <c r="G115" i="1"/>
  <c r="I115" i="1" s="1"/>
  <c r="G114" i="1"/>
  <c r="I114" i="1" s="1"/>
  <c r="G113" i="1"/>
  <c r="I113" i="1" s="1"/>
  <c r="G112" i="1"/>
  <c r="I112" i="1" s="1"/>
  <c r="G111" i="1"/>
  <c r="I111" i="1" s="1"/>
  <c r="G110" i="1"/>
  <c r="I110" i="1" s="1"/>
  <c r="G109" i="1"/>
  <c r="I109" i="1" s="1"/>
  <c r="G108" i="1"/>
  <c r="I108" i="1" s="1"/>
  <c r="G107" i="1"/>
  <c r="I107" i="1" s="1"/>
  <c r="G106" i="1"/>
  <c r="I106" i="1" s="1"/>
  <c r="G105" i="1"/>
  <c r="I105" i="1" s="1"/>
  <c r="G104" i="1"/>
  <c r="I104" i="1" s="1"/>
  <c r="G103" i="1"/>
  <c r="I103" i="1" s="1"/>
  <c r="G102" i="1"/>
  <c r="I102" i="1" s="1"/>
  <c r="G101" i="1"/>
  <c r="I101" i="1" s="1"/>
  <c r="G100" i="1"/>
  <c r="I100" i="1" s="1"/>
  <c r="G99" i="1"/>
  <c r="I99" i="1" s="1"/>
  <c r="G98" i="1"/>
  <c r="I98" i="1" s="1"/>
  <c r="G97" i="1"/>
  <c r="I97" i="1" s="1"/>
  <c r="G96" i="1"/>
  <c r="I96" i="1" s="1"/>
  <c r="G95" i="1"/>
  <c r="I95" i="1" s="1"/>
  <c r="G94" i="1"/>
  <c r="I94" i="1" s="1"/>
  <c r="G93" i="1"/>
  <c r="I93" i="1" s="1"/>
  <c r="G92" i="1"/>
  <c r="I92" i="1" s="1"/>
  <c r="G91" i="1"/>
  <c r="I91" i="1" s="1"/>
  <c r="G90" i="1"/>
  <c r="I90" i="1" s="1"/>
  <c r="G89" i="1"/>
  <c r="I89" i="1" s="1"/>
  <c r="G88" i="1"/>
  <c r="I88" i="1" s="1"/>
  <c r="G87" i="1"/>
  <c r="I87" i="1" s="1"/>
  <c r="G86" i="1"/>
  <c r="I86" i="1" s="1"/>
  <c r="G85" i="1"/>
  <c r="I85" i="1" s="1"/>
  <c r="G84" i="1"/>
  <c r="I84" i="1" s="1"/>
  <c r="G83" i="1"/>
  <c r="I83" i="1" s="1"/>
  <c r="G82" i="1"/>
  <c r="I82" i="1" s="1"/>
  <c r="G81" i="1"/>
  <c r="I81" i="1" s="1"/>
  <c r="G80" i="1"/>
  <c r="I80" i="1" s="1"/>
  <c r="G79" i="1"/>
  <c r="I79" i="1" s="1"/>
  <c r="G78" i="1"/>
  <c r="I78" i="1" s="1"/>
  <c r="G77" i="1"/>
  <c r="I77" i="1" s="1"/>
  <c r="G76" i="1"/>
  <c r="I76" i="1" s="1"/>
  <c r="G75" i="1"/>
  <c r="I75" i="1" s="1"/>
  <c r="G74" i="1"/>
  <c r="I74" i="1" s="1"/>
  <c r="G73" i="1"/>
  <c r="I73" i="1" s="1"/>
  <c r="G72" i="1"/>
  <c r="I72" i="1" s="1"/>
  <c r="G71" i="1"/>
  <c r="I71" i="1" s="1"/>
  <c r="G70" i="1"/>
  <c r="I70" i="1" s="1"/>
  <c r="G69" i="1"/>
  <c r="I69" i="1" s="1"/>
  <c r="G68" i="1"/>
  <c r="I68" i="1" s="1"/>
  <c r="G67" i="1"/>
  <c r="I67" i="1" s="1"/>
  <c r="G66" i="1"/>
  <c r="I66" i="1" s="1"/>
  <c r="G65" i="1"/>
  <c r="I65" i="1" s="1"/>
  <c r="G64" i="1"/>
  <c r="I64" i="1" s="1"/>
  <c r="G63" i="1"/>
  <c r="I63" i="1" s="1"/>
  <c r="G62" i="1"/>
  <c r="I62" i="1" s="1"/>
  <c r="G61" i="1"/>
  <c r="I61" i="1" s="1"/>
  <c r="G60" i="1"/>
  <c r="I60" i="1" s="1"/>
  <c r="G59" i="1"/>
  <c r="I59" i="1" s="1"/>
  <c r="G58" i="1"/>
  <c r="I58" i="1" s="1"/>
  <c r="G57" i="1"/>
  <c r="I57" i="1" s="1"/>
  <c r="G56" i="1"/>
  <c r="I56" i="1" s="1"/>
  <c r="G55" i="1"/>
  <c r="I55" i="1" s="1"/>
  <c r="G54" i="1"/>
  <c r="I54" i="1" s="1"/>
  <c r="G53" i="1"/>
  <c r="I53" i="1" s="1"/>
  <c r="G52" i="1"/>
  <c r="I52" i="1" s="1"/>
  <c r="G51" i="1"/>
  <c r="I51" i="1" s="1"/>
  <c r="G50" i="1"/>
  <c r="I50" i="1" s="1"/>
  <c r="G49" i="1"/>
  <c r="I49" i="1" s="1"/>
  <c r="G48" i="1"/>
  <c r="I48" i="1" s="1"/>
  <c r="G47" i="1"/>
  <c r="I47" i="1" s="1"/>
  <c r="G46" i="1"/>
  <c r="I46" i="1" s="1"/>
  <c r="G45" i="1"/>
  <c r="I45" i="1" s="1"/>
  <c r="G44" i="1"/>
  <c r="I44" i="1" s="1"/>
  <c r="G43" i="1"/>
  <c r="I43" i="1" s="1"/>
  <c r="G42" i="1"/>
  <c r="I42" i="1" s="1"/>
  <c r="G41" i="1"/>
  <c r="I41" i="1" s="1"/>
  <c r="G40" i="1"/>
  <c r="I40" i="1" s="1"/>
  <c r="G39" i="1"/>
  <c r="I39" i="1" s="1"/>
  <c r="G38" i="1"/>
  <c r="I38" i="1" s="1"/>
  <c r="G37" i="1"/>
  <c r="I37" i="1" s="1"/>
  <c r="G36" i="1"/>
  <c r="I36" i="1" s="1"/>
  <c r="G35" i="1"/>
  <c r="I35" i="1" s="1"/>
  <c r="G34" i="1"/>
  <c r="I34" i="1" s="1"/>
  <c r="G33" i="1"/>
  <c r="I33" i="1" s="1"/>
  <c r="G32" i="1"/>
  <c r="I32" i="1" s="1"/>
  <c r="G31" i="1"/>
  <c r="L106" i="3" l="1"/>
  <c r="L111" i="3"/>
  <c r="L131" i="3"/>
  <c r="L91" i="3"/>
  <c r="L102" i="3"/>
  <c r="L53" i="3"/>
  <c r="M53" i="3"/>
  <c r="N53" i="3" s="1"/>
  <c r="L54" i="3"/>
  <c r="L57" i="3"/>
  <c r="L61" i="3"/>
  <c r="M61" i="3"/>
  <c r="N61" i="3" s="1"/>
  <c r="L62" i="3"/>
  <c r="L65" i="3"/>
  <c r="L69" i="3"/>
  <c r="M69" i="3"/>
  <c r="N69" i="3" s="1"/>
  <c r="L70" i="3"/>
  <c r="L73" i="3"/>
  <c r="L77" i="3"/>
  <c r="M77" i="3"/>
  <c r="N77" i="3" s="1"/>
  <c r="L78" i="3"/>
  <c r="L86" i="3"/>
  <c r="M84" i="3"/>
  <c r="N84" i="3" s="1"/>
  <c r="M106" i="3"/>
  <c r="N106" i="3" s="1"/>
  <c r="M108" i="3"/>
  <c r="N108" i="3" s="1"/>
  <c r="L123" i="3"/>
  <c r="L119" i="3"/>
  <c r="L130" i="3"/>
  <c r="M57" i="3"/>
  <c r="L58" i="3"/>
  <c r="M65" i="3"/>
  <c r="N65" i="3" s="1"/>
  <c r="L66" i="3"/>
  <c r="M73" i="3"/>
  <c r="N73" i="3" s="1"/>
  <c r="L74" i="3"/>
  <c r="L82" i="3"/>
  <c r="L94" i="3"/>
  <c r="L95" i="3"/>
  <c r="L107" i="3"/>
  <c r="L114" i="3"/>
  <c r="M80" i="3"/>
  <c r="N80" i="3" s="1"/>
  <c r="L87" i="3"/>
  <c r="M91" i="3"/>
  <c r="N91" i="3" s="1"/>
  <c r="M92" i="3"/>
  <c r="N92" i="3" s="1"/>
  <c r="L127" i="3"/>
  <c r="M135" i="3"/>
  <c r="L98" i="3"/>
  <c r="L110" i="3"/>
  <c r="L118" i="3"/>
  <c r="L122" i="3"/>
  <c r="L126" i="3"/>
  <c r="L90" i="3"/>
  <c r="M96" i="3"/>
  <c r="N96" i="3" s="1"/>
  <c r="L99" i="3"/>
  <c r="L103" i="3"/>
  <c r="O105" i="3"/>
  <c r="P105" i="3" s="1"/>
  <c r="M112" i="3"/>
  <c r="N112" i="3" s="1"/>
  <c r="L115" i="3"/>
  <c r="N87" i="3"/>
  <c r="L134" i="3"/>
  <c r="L135" i="3"/>
  <c r="M145" i="3"/>
  <c r="N145" i="3" s="1"/>
  <c r="M161" i="3"/>
  <c r="N161" i="3" s="1"/>
  <c r="N188" i="3"/>
  <c r="N196" i="3"/>
  <c r="N204" i="3"/>
  <c r="H40" i="11"/>
  <c r="G17" i="18" s="1"/>
  <c r="I17" i="18" s="1"/>
  <c r="O55" i="3"/>
  <c r="P55" i="3" s="1"/>
  <c r="O67" i="3"/>
  <c r="P67" i="3" s="1"/>
  <c r="O71" i="3"/>
  <c r="P71" i="3" s="1"/>
  <c r="L88" i="3"/>
  <c r="M101" i="3"/>
  <c r="N101" i="3" s="1"/>
  <c r="L101" i="3"/>
  <c r="L104" i="3"/>
  <c r="M129" i="3"/>
  <c r="N129" i="3" s="1"/>
  <c r="L129" i="3"/>
  <c r="O138" i="3"/>
  <c r="P138" i="3" s="1"/>
  <c r="M192" i="3"/>
  <c r="N192" i="3" s="1"/>
  <c r="O63" i="3"/>
  <c r="P63" i="3" s="1"/>
  <c r="L56" i="3"/>
  <c r="N58" i="3"/>
  <c r="O58" i="3"/>
  <c r="P58" i="3" s="1"/>
  <c r="P59" i="3"/>
  <c r="L60" i="3"/>
  <c r="N62" i="3"/>
  <c r="O62" i="3"/>
  <c r="P62" i="3" s="1"/>
  <c r="L64" i="3"/>
  <c r="N66" i="3"/>
  <c r="O66" i="3"/>
  <c r="P66" i="3" s="1"/>
  <c r="L68" i="3"/>
  <c r="N70" i="3"/>
  <c r="O70" i="3"/>
  <c r="P70" i="3" s="1"/>
  <c r="L72" i="3"/>
  <c r="N74" i="3"/>
  <c r="O74" i="3"/>
  <c r="P74" i="3" s="1"/>
  <c r="L76" i="3"/>
  <c r="L79" i="3"/>
  <c r="L80" i="3"/>
  <c r="P80" i="3"/>
  <c r="L81" i="3"/>
  <c r="L83" i="3"/>
  <c r="L84" i="3"/>
  <c r="P84" i="3"/>
  <c r="L85" i="3"/>
  <c r="M89" i="3"/>
  <c r="N89" i="3" s="1"/>
  <c r="L89" i="3"/>
  <c r="L92" i="3"/>
  <c r="P92" i="3"/>
  <c r="O97" i="3"/>
  <c r="P97" i="3" s="1"/>
  <c r="M100" i="3"/>
  <c r="N100" i="3" s="1"/>
  <c r="M105" i="3"/>
  <c r="N105" i="3" s="1"/>
  <c r="L105" i="3"/>
  <c r="L108" i="3"/>
  <c r="P108" i="3"/>
  <c r="L112" i="3"/>
  <c r="P112" i="3"/>
  <c r="M117" i="3"/>
  <c r="N117" i="3" s="1"/>
  <c r="L117" i="3"/>
  <c r="M133" i="3"/>
  <c r="N133" i="3" s="1"/>
  <c r="L133" i="3"/>
  <c r="M141" i="3"/>
  <c r="N141" i="3" s="1"/>
  <c r="M208" i="3"/>
  <c r="N208" i="3" s="1"/>
  <c r="O75" i="3"/>
  <c r="P75" i="3" s="1"/>
  <c r="L52" i="3"/>
  <c r="N54" i="3"/>
  <c r="O54" i="3"/>
  <c r="P54" i="3" s="1"/>
  <c r="O53" i="3"/>
  <c r="P53" i="3" s="1"/>
  <c r="L55" i="3"/>
  <c r="N57" i="3"/>
  <c r="O57" i="3"/>
  <c r="P57" i="3" s="1"/>
  <c r="L59" i="3"/>
  <c r="O61" i="3"/>
  <c r="P61" i="3" s="1"/>
  <c r="L63" i="3"/>
  <c r="O65" i="3"/>
  <c r="P65" i="3" s="1"/>
  <c r="L67" i="3"/>
  <c r="O69" i="3"/>
  <c r="P69" i="3" s="1"/>
  <c r="L71" i="3"/>
  <c r="O73" i="3"/>
  <c r="P73" i="3" s="1"/>
  <c r="L75" i="3"/>
  <c r="O77" i="3"/>
  <c r="P77" i="3" s="1"/>
  <c r="M88" i="3"/>
  <c r="N88" i="3" s="1"/>
  <c r="M93" i="3"/>
  <c r="N93" i="3" s="1"/>
  <c r="L93" i="3"/>
  <c r="L96" i="3"/>
  <c r="P96" i="3"/>
  <c r="O101" i="3"/>
  <c r="P101" i="3" s="1"/>
  <c r="M104" i="3"/>
  <c r="N104" i="3" s="1"/>
  <c r="M109" i="3"/>
  <c r="N109" i="3" s="1"/>
  <c r="L109" i="3"/>
  <c r="M113" i="3"/>
  <c r="N113" i="3" s="1"/>
  <c r="L113" i="3"/>
  <c r="M121" i="3"/>
  <c r="N121" i="3" s="1"/>
  <c r="L121" i="3"/>
  <c r="P121" i="3"/>
  <c r="O129" i="3"/>
  <c r="P129" i="3" s="1"/>
  <c r="O136" i="3"/>
  <c r="P136" i="3" s="1"/>
  <c r="M136" i="3"/>
  <c r="N136" i="3" s="1"/>
  <c r="L136" i="3"/>
  <c r="M157" i="3"/>
  <c r="N157" i="3" s="1"/>
  <c r="G121" i="1"/>
  <c r="N52" i="3"/>
  <c r="O52" i="3"/>
  <c r="P52" i="3" s="1"/>
  <c r="M55" i="3"/>
  <c r="N55" i="3" s="1"/>
  <c r="N56" i="3"/>
  <c r="O56" i="3"/>
  <c r="P56" i="3" s="1"/>
  <c r="M59" i="3"/>
  <c r="N59" i="3" s="1"/>
  <c r="N60" i="3"/>
  <c r="O60" i="3"/>
  <c r="P60" i="3" s="1"/>
  <c r="M63" i="3"/>
  <c r="N63" i="3" s="1"/>
  <c r="N64" i="3"/>
  <c r="O64" i="3"/>
  <c r="P64" i="3" s="1"/>
  <c r="M67" i="3"/>
  <c r="N67" i="3" s="1"/>
  <c r="N68" i="3"/>
  <c r="O68" i="3"/>
  <c r="P68" i="3" s="1"/>
  <c r="M71" i="3"/>
  <c r="N71" i="3" s="1"/>
  <c r="N72" i="3"/>
  <c r="O72" i="3"/>
  <c r="P72" i="3" s="1"/>
  <c r="M75" i="3"/>
  <c r="N75" i="3" s="1"/>
  <c r="N76" i="3"/>
  <c r="O76" i="3"/>
  <c r="P76" i="3" s="1"/>
  <c r="N79" i="3"/>
  <c r="O79" i="3"/>
  <c r="P79" i="3" s="1"/>
  <c r="M81" i="3"/>
  <c r="N81" i="3" s="1"/>
  <c r="P81" i="3"/>
  <c r="N83" i="3"/>
  <c r="O83" i="3"/>
  <c r="P83" i="3" s="1"/>
  <c r="M85" i="3"/>
  <c r="N85" i="3" s="1"/>
  <c r="P85" i="3"/>
  <c r="O88" i="3"/>
  <c r="P88" i="3" s="1"/>
  <c r="M97" i="3"/>
  <c r="N97" i="3" s="1"/>
  <c r="L97" i="3"/>
  <c r="L100" i="3"/>
  <c r="P100" i="3"/>
  <c r="O104" i="3"/>
  <c r="P104" i="3" s="1"/>
  <c r="O117" i="3"/>
  <c r="P117" i="3" s="1"/>
  <c r="M125" i="3"/>
  <c r="N125" i="3" s="1"/>
  <c r="L125" i="3"/>
  <c r="P125" i="3"/>
  <c r="O133" i="3"/>
  <c r="P133" i="3" s="1"/>
  <c r="M139" i="3"/>
  <c r="N139" i="3" s="1"/>
  <c r="L139" i="3"/>
  <c r="N116" i="3"/>
  <c r="O116" i="3"/>
  <c r="P116" i="3" s="1"/>
  <c r="N120" i="3"/>
  <c r="O120" i="3"/>
  <c r="P120" i="3" s="1"/>
  <c r="N124" i="3"/>
  <c r="O124" i="3"/>
  <c r="P124" i="3" s="1"/>
  <c r="N128" i="3"/>
  <c r="O128" i="3"/>
  <c r="P128" i="3" s="1"/>
  <c r="N132" i="3"/>
  <c r="O132" i="3"/>
  <c r="P132" i="3" s="1"/>
  <c r="M212" i="3"/>
  <c r="N212" i="3" s="1"/>
  <c r="O87" i="3"/>
  <c r="P87" i="3" s="1"/>
  <c r="O91" i="3"/>
  <c r="P91" i="3" s="1"/>
  <c r="N95" i="3"/>
  <c r="O95" i="3"/>
  <c r="P95" i="3" s="1"/>
  <c r="N99" i="3"/>
  <c r="O99" i="3"/>
  <c r="P99" i="3" s="1"/>
  <c r="N103" i="3"/>
  <c r="O103" i="3"/>
  <c r="P103" i="3" s="1"/>
  <c r="N107" i="3"/>
  <c r="O107" i="3"/>
  <c r="P107" i="3" s="1"/>
  <c r="N111" i="3"/>
  <c r="O111" i="3"/>
  <c r="P111" i="3" s="1"/>
  <c r="N115" i="3"/>
  <c r="O115" i="3"/>
  <c r="P115" i="3" s="1"/>
  <c r="N119" i="3"/>
  <c r="O119" i="3"/>
  <c r="P119" i="3" s="1"/>
  <c r="N123" i="3"/>
  <c r="O123" i="3"/>
  <c r="P123" i="3" s="1"/>
  <c r="N127" i="3"/>
  <c r="O127" i="3"/>
  <c r="P127" i="3" s="1"/>
  <c r="N131" i="3"/>
  <c r="O131" i="3"/>
  <c r="P131" i="3" s="1"/>
  <c r="P135" i="3"/>
  <c r="N189" i="3"/>
  <c r="N205" i="3"/>
  <c r="N78" i="3"/>
  <c r="O78" i="3"/>
  <c r="P78" i="3" s="1"/>
  <c r="N82" i="3"/>
  <c r="O82" i="3"/>
  <c r="P82" i="3" s="1"/>
  <c r="N86" i="3"/>
  <c r="O86" i="3"/>
  <c r="P86" i="3" s="1"/>
  <c r="N90" i="3"/>
  <c r="O90" i="3"/>
  <c r="P90" i="3" s="1"/>
  <c r="N94" i="3"/>
  <c r="O94" i="3"/>
  <c r="P94" i="3" s="1"/>
  <c r="N98" i="3"/>
  <c r="O98" i="3"/>
  <c r="P98" i="3" s="1"/>
  <c r="N102" i="3"/>
  <c r="O102" i="3"/>
  <c r="P102" i="3" s="1"/>
  <c r="O106" i="3"/>
  <c r="P106" i="3" s="1"/>
  <c r="N110" i="3"/>
  <c r="O110" i="3"/>
  <c r="P110" i="3" s="1"/>
  <c r="N114" i="3"/>
  <c r="O114" i="3"/>
  <c r="P114" i="3" s="1"/>
  <c r="L116" i="3"/>
  <c r="N118" i="3"/>
  <c r="O118" i="3"/>
  <c r="P118" i="3" s="1"/>
  <c r="L120" i="3"/>
  <c r="N122" i="3"/>
  <c r="O122" i="3"/>
  <c r="P122" i="3" s="1"/>
  <c r="L124" i="3"/>
  <c r="N126" i="3"/>
  <c r="O126" i="3"/>
  <c r="P126" i="3" s="1"/>
  <c r="L128" i="3"/>
  <c r="N130" i="3"/>
  <c r="O130" i="3"/>
  <c r="P130" i="3" s="1"/>
  <c r="L132" i="3"/>
  <c r="N134" i="3"/>
  <c r="O134" i="3"/>
  <c r="P134" i="3" s="1"/>
  <c r="M193" i="3"/>
  <c r="N193" i="3" s="1"/>
  <c r="M209" i="3"/>
  <c r="N209" i="3" s="1"/>
  <c r="L140" i="3"/>
  <c r="O140" i="3"/>
  <c r="P140" i="3" s="1"/>
  <c r="L144" i="3"/>
  <c r="O144" i="3"/>
  <c r="P144" i="3" s="1"/>
  <c r="L156" i="3"/>
  <c r="O156" i="3"/>
  <c r="P156" i="3" s="1"/>
  <c r="L160" i="3"/>
  <c r="O160" i="3"/>
  <c r="P160" i="3" s="1"/>
  <c r="P137" i="3"/>
  <c r="L138" i="3"/>
  <c r="L141" i="3"/>
  <c r="O141" i="3"/>
  <c r="P141" i="3" s="1"/>
  <c r="M143" i="3"/>
  <c r="N143" i="3" s="1"/>
  <c r="L145" i="3"/>
  <c r="O145" i="3"/>
  <c r="P145" i="3" s="1"/>
  <c r="M147" i="3"/>
  <c r="N147" i="3" s="1"/>
  <c r="L149" i="3"/>
  <c r="O149" i="3"/>
  <c r="P149" i="3" s="1"/>
  <c r="M151" i="3"/>
  <c r="N151" i="3" s="1"/>
  <c r="L153" i="3"/>
  <c r="O153" i="3"/>
  <c r="P153" i="3" s="1"/>
  <c r="M155" i="3"/>
  <c r="N155" i="3" s="1"/>
  <c r="L157" i="3"/>
  <c r="O157" i="3"/>
  <c r="P157" i="3" s="1"/>
  <c r="M159" i="3"/>
  <c r="N159" i="3" s="1"/>
  <c r="L161" i="3"/>
  <c r="O161" i="3"/>
  <c r="P161" i="3" s="1"/>
  <c r="M163" i="3"/>
  <c r="N163" i="3" s="1"/>
  <c r="L165" i="3"/>
  <c r="O165" i="3"/>
  <c r="P165" i="3" s="1"/>
  <c r="M167" i="3"/>
  <c r="N167" i="3" s="1"/>
  <c r="M169" i="3"/>
  <c r="N169" i="3" s="1"/>
  <c r="L169" i="3"/>
  <c r="O169" i="3"/>
  <c r="P169" i="3" s="1"/>
  <c r="M170" i="3"/>
  <c r="N170" i="3" s="1"/>
  <c r="L170" i="3"/>
  <c r="O170" i="3"/>
  <c r="P170" i="3" s="1"/>
  <c r="N185" i="3"/>
  <c r="O199" i="3"/>
  <c r="P199" i="3" s="1"/>
  <c r="L199" i="3"/>
  <c r="M199" i="3"/>
  <c r="N199" i="3" s="1"/>
  <c r="N201" i="3"/>
  <c r="L148" i="3"/>
  <c r="O148" i="3"/>
  <c r="P148" i="3" s="1"/>
  <c r="L152" i="3"/>
  <c r="O152" i="3"/>
  <c r="P152" i="3" s="1"/>
  <c r="L164" i="3"/>
  <c r="O164" i="3"/>
  <c r="P164" i="3" s="1"/>
  <c r="L168" i="3"/>
  <c r="O168" i="3"/>
  <c r="P168" i="3" s="1"/>
  <c r="O187" i="3"/>
  <c r="P187" i="3" s="1"/>
  <c r="L187" i="3"/>
  <c r="M187" i="3"/>
  <c r="N187" i="3" s="1"/>
  <c r="O203" i="3"/>
  <c r="P203" i="3" s="1"/>
  <c r="L203" i="3"/>
  <c r="M203" i="3"/>
  <c r="N203" i="3" s="1"/>
  <c r="N135" i="3"/>
  <c r="L137" i="3"/>
  <c r="M138" i="3"/>
  <c r="N138" i="3" s="1"/>
  <c r="O139" i="3"/>
  <c r="P139" i="3" s="1"/>
  <c r="M140" i="3"/>
  <c r="N140" i="3" s="1"/>
  <c r="L142" i="3"/>
  <c r="O142" i="3"/>
  <c r="P142" i="3" s="1"/>
  <c r="M144" i="3"/>
  <c r="N144" i="3" s="1"/>
  <c r="L146" i="3"/>
  <c r="O146" i="3"/>
  <c r="P146" i="3" s="1"/>
  <c r="M148" i="3"/>
  <c r="N148" i="3" s="1"/>
  <c r="L150" i="3"/>
  <c r="O150" i="3"/>
  <c r="P150" i="3" s="1"/>
  <c r="M152" i="3"/>
  <c r="N152" i="3" s="1"/>
  <c r="L154" i="3"/>
  <c r="O154" i="3"/>
  <c r="P154" i="3" s="1"/>
  <c r="M156" i="3"/>
  <c r="N156" i="3" s="1"/>
  <c r="L158" i="3"/>
  <c r="O158" i="3"/>
  <c r="P158" i="3" s="1"/>
  <c r="M160" i="3"/>
  <c r="N160" i="3" s="1"/>
  <c r="L162" i="3"/>
  <c r="O162" i="3"/>
  <c r="P162" i="3" s="1"/>
  <c r="M164" i="3"/>
  <c r="N164" i="3" s="1"/>
  <c r="L166" i="3"/>
  <c r="O166" i="3"/>
  <c r="P166" i="3" s="1"/>
  <c r="M168" i="3"/>
  <c r="N168" i="3" s="1"/>
  <c r="O195" i="3"/>
  <c r="P195" i="3" s="1"/>
  <c r="L195" i="3"/>
  <c r="M195" i="3"/>
  <c r="N195" i="3" s="1"/>
  <c r="N197" i="3"/>
  <c r="O211" i="3"/>
  <c r="P211" i="3" s="1"/>
  <c r="L211" i="3"/>
  <c r="M211" i="3"/>
  <c r="N211" i="3" s="1"/>
  <c r="M137" i="3"/>
  <c r="N137" i="3" s="1"/>
  <c r="L143" i="3"/>
  <c r="O143" i="3"/>
  <c r="P143" i="3" s="1"/>
  <c r="L147" i="3"/>
  <c r="O147" i="3"/>
  <c r="P147" i="3" s="1"/>
  <c r="L151" i="3"/>
  <c r="O151" i="3"/>
  <c r="P151" i="3" s="1"/>
  <c r="L155" i="3"/>
  <c r="O155" i="3"/>
  <c r="P155" i="3" s="1"/>
  <c r="L159" i="3"/>
  <c r="O159" i="3"/>
  <c r="P159" i="3" s="1"/>
  <c r="L163" i="3"/>
  <c r="O163" i="3"/>
  <c r="P163" i="3" s="1"/>
  <c r="L167" i="3"/>
  <c r="O167" i="3"/>
  <c r="P167" i="3" s="1"/>
  <c r="O191" i="3"/>
  <c r="P191" i="3" s="1"/>
  <c r="L191" i="3"/>
  <c r="M191" i="3"/>
  <c r="N191" i="3" s="1"/>
  <c r="O207" i="3"/>
  <c r="P207" i="3" s="1"/>
  <c r="L207" i="3"/>
  <c r="M207" i="3"/>
  <c r="N207" i="3" s="1"/>
  <c r="M171" i="3"/>
  <c r="N171" i="3" s="1"/>
  <c r="L172" i="3"/>
  <c r="O172" i="3"/>
  <c r="P172" i="3" s="1"/>
  <c r="M173" i="3"/>
  <c r="N173" i="3" s="1"/>
  <c r="L174" i="3"/>
  <c r="O174" i="3"/>
  <c r="P174" i="3" s="1"/>
  <c r="M175" i="3"/>
  <c r="N175" i="3" s="1"/>
  <c r="L176" i="3"/>
  <c r="O176" i="3"/>
  <c r="P176" i="3" s="1"/>
  <c r="M177" i="3"/>
  <c r="N177" i="3" s="1"/>
  <c r="L178" i="3"/>
  <c r="O178" i="3"/>
  <c r="P178" i="3" s="1"/>
  <c r="M179" i="3"/>
  <c r="N179" i="3" s="1"/>
  <c r="L180" i="3"/>
  <c r="O180" i="3"/>
  <c r="P180" i="3" s="1"/>
  <c r="M181" i="3"/>
  <c r="N181" i="3" s="1"/>
  <c r="L182" i="3"/>
  <c r="O182" i="3"/>
  <c r="P182" i="3" s="1"/>
  <c r="O184" i="3"/>
  <c r="P184" i="3" s="1"/>
  <c r="L184" i="3"/>
  <c r="O188" i="3"/>
  <c r="P188" i="3" s="1"/>
  <c r="L188" i="3"/>
  <c r="O192" i="3"/>
  <c r="P192" i="3" s="1"/>
  <c r="L192" i="3"/>
  <c r="O196" i="3"/>
  <c r="P196" i="3" s="1"/>
  <c r="L196" i="3"/>
  <c r="O200" i="3"/>
  <c r="P200" i="3" s="1"/>
  <c r="L200" i="3"/>
  <c r="O204" i="3"/>
  <c r="P204" i="3" s="1"/>
  <c r="L204" i="3"/>
  <c r="O208" i="3"/>
  <c r="P208" i="3" s="1"/>
  <c r="L208" i="3"/>
  <c r="O212" i="3"/>
  <c r="P212" i="3" s="1"/>
  <c r="L212" i="3"/>
  <c r="O185" i="3"/>
  <c r="P185" i="3" s="1"/>
  <c r="L185" i="3"/>
  <c r="O189" i="3"/>
  <c r="P189" i="3" s="1"/>
  <c r="L189" i="3"/>
  <c r="O193" i="3"/>
  <c r="P193" i="3" s="1"/>
  <c r="L193" i="3"/>
  <c r="O197" i="3"/>
  <c r="P197" i="3" s="1"/>
  <c r="L197" i="3"/>
  <c r="O201" i="3"/>
  <c r="P201" i="3" s="1"/>
  <c r="L201" i="3"/>
  <c r="O205" i="3"/>
  <c r="P205" i="3" s="1"/>
  <c r="L205" i="3"/>
  <c r="O209" i="3"/>
  <c r="P209" i="3" s="1"/>
  <c r="L209" i="3"/>
  <c r="L171" i="3"/>
  <c r="O171" i="3"/>
  <c r="P171" i="3" s="1"/>
  <c r="L173" i="3"/>
  <c r="O173" i="3"/>
  <c r="P173" i="3" s="1"/>
  <c r="L175" i="3"/>
  <c r="O175" i="3"/>
  <c r="P175" i="3" s="1"/>
  <c r="L177" i="3"/>
  <c r="O177" i="3"/>
  <c r="P177" i="3" s="1"/>
  <c r="L179" i="3"/>
  <c r="O179" i="3"/>
  <c r="P179" i="3" s="1"/>
  <c r="L181" i="3"/>
  <c r="O181" i="3"/>
  <c r="P181" i="3" s="1"/>
  <c r="L183" i="3"/>
  <c r="O183" i="3"/>
  <c r="P183" i="3" s="1"/>
  <c r="O186" i="3"/>
  <c r="P186" i="3" s="1"/>
  <c r="L186" i="3"/>
  <c r="O190" i="3"/>
  <c r="P190" i="3" s="1"/>
  <c r="L190" i="3"/>
  <c r="O194" i="3"/>
  <c r="P194" i="3" s="1"/>
  <c r="L194" i="3"/>
  <c r="O198" i="3"/>
  <c r="P198" i="3" s="1"/>
  <c r="L198" i="3"/>
  <c r="O202" i="3"/>
  <c r="P202" i="3" s="1"/>
  <c r="L202" i="3"/>
  <c r="O206" i="3"/>
  <c r="P206" i="3" s="1"/>
  <c r="L206" i="3"/>
  <c r="O210" i="3"/>
  <c r="P210" i="3" s="1"/>
  <c r="L210" i="3"/>
  <c r="I31" i="1"/>
  <c r="I121" i="1" s="1"/>
  <c r="F16" i="18" s="1"/>
  <c r="I16" i="18" s="1"/>
  <c r="E30" i="21" s="1"/>
  <c r="N48" i="3"/>
  <c r="O48" i="3"/>
  <c r="P48" i="3" s="1"/>
  <c r="L48" i="3"/>
  <c r="N49" i="3"/>
  <c r="L49" i="3"/>
  <c r="O49" i="3"/>
  <c r="P49" i="3" s="1"/>
  <c r="L50" i="3"/>
  <c r="O50" i="3"/>
  <c r="P50" i="3" s="1"/>
  <c r="M50" i="3"/>
  <c r="N50" i="3" s="1"/>
  <c r="N51" i="3"/>
  <c r="O51" i="3"/>
  <c r="P51" i="3" s="1"/>
  <c r="L51" i="3"/>
  <c r="G40" i="11"/>
  <c r="J17" i="18" l="1"/>
  <c r="E31" i="21"/>
  <c r="D34" i="18"/>
  <c r="E16" i="21" s="1"/>
  <c r="L213" i="3"/>
  <c r="R48" i="3" s="1"/>
  <c r="F15" i="18" s="1"/>
  <c r="P213" i="3"/>
  <c r="P214" i="3" s="1"/>
  <c r="R50" i="3" s="1"/>
  <c r="H15" i="18" s="1"/>
  <c r="H27" i="18" s="1"/>
  <c r="E47" i="21" s="1"/>
  <c r="N213" i="3"/>
  <c r="N214" i="3" s="1"/>
  <c r="R49" i="3" s="1"/>
  <c r="G15" i="18" s="1"/>
  <c r="G27" i="18" s="1"/>
  <c r="E46" i="21" s="1"/>
  <c r="I15" i="18" l="1"/>
  <c r="F27" i="18"/>
  <c r="I27" i="18" l="1"/>
  <c r="E41" i="21" s="1"/>
  <c r="E45" i="21"/>
  <c r="E29" i="21"/>
  <c r="J14" i="18"/>
  <c r="E15" i="21" s="1"/>
  <c r="J27" i="18" l="1"/>
  <c r="E18" i="21" s="1"/>
</calcChain>
</file>

<file path=xl/sharedStrings.xml><?xml version="1.0" encoding="utf-8"?>
<sst xmlns="http://schemas.openxmlformats.org/spreadsheetml/2006/main" count="1115" uniqueCount="633">
  <si>
    <t>Nombre de la Dependencia</t>
  </si>
  <si>
    <t xml:space="preserve">Tabla 3. Gas Natural </t>
  </si>
  <si>
    <t>Gas Natural (promedio de asociado y no asociado)</t>
  </si>
  <si>
    <t>Cantidad de unidades</t>
  </si>
  <si>
    <t xml:space="preserve">         </t>
  </si>
  <si>
    <t xml:space="preserve">                            </t>
  </si>
  <si>
    <t>Tipo de emisión</t>
  </si>
  <si>
    <t>TOTAL (kg)</t>
  </si>
  <si>
    <t>Tipo de Unidad Vehicular</t>
  </si>
  <si>
    <t>CANTIDAD TOTAL DE ENERGÍA ELÉCTRICA CONSUMIDA</t>
  </si>
  <si>
    <t>Tipo de Combustible</t>
  </si>
  <si>
    <t>INFORMACIÓN SOBRE EL CONSUMO DE COMBUSTIBLES EN FUENTES MÓVILES</t>
  </si>
  <si>
    <t>TOTAL (t)</t>
  </si>
  <si>
    <t>VC (Litros)</t>
  </si>
  <si>
    <t>VC (m³)</t>
  </si>
  <si>
    <t>Número de Dependencia</t>
  </si>
  <si>
    <t>Las celdas en color verde son las que se pueden modificar.</t>
  </si>
  <si>
    <t>Las celdas en color azul se actualizan automáticamente (NO MODIFICAR)</t>
  </si>
  <si>
    <t>La celda en color rojo es el resultado y se calcula automáticamente (NO MODIFICAR)</t>
  </si>
  <si>
    <t>La información en las  primeras tres filas se muestra como ejemplo. Los datos tendrán que actualizarse con información del municipio.</t>
  </si>
  <si>
    <t>Tipo de ganado</t>
  </si>
  <si>
    <t>Número de animales</t>
  </si>
  <si>
    <t>Factor de emisión por fermentación entérica</t>
  </si>
  <si>
    <t>FFERMENTACIÓN ENTÉRICA</t>
  </si>
  <si>
    <t>Ganado bovino (leche)</t>
  </si>
  <si>
    <t>Ganado bovino (carne)</t>
  </si>
  <si>
    <t>Cabras</t>
  </si>
  <si>
    <t>Caballos</t>
  </si>
  <si>
    <t>Mulas y asnos</t>
  </si>
  <si>
    <t>Cerdo - porcino</t>
  </si>
  <si>
    <t>Ovino -ovejas -borregos</t>
  </si>
  <si>
    <t>Aves (gallina -guajolote)</t>
  </si>
  <si>
    <t># animales</t>
  </si>
  <si>
    <t>Emisiones  de metano por fermentación entérica</t>
  </si>
  <si>
    <t>TOTAL</t>
  </si>
  <si>
    <t>GESTIÓN DE ESTIÉRCOL</t>
  </si>
  <si>
    <t>Factor de emisión por gestión de estiércol</t>
  </si>
  <si>
    <t>Emisiones  de metano por gestión de estiércol</t>
  </si>
  <si>
    <t>Emisiones por fermentación entérica para ganado doméstico</t>
  </si>
  <si>
    <t>Emisiones por gestión de estiércol  para ganado doméstico</t>
  </si>
  <si>
    <t>Emisiones por gestión de estiércol para ganado doméstico</t>
  </si>
  <si>
    <t>Cultivo</t>
  </si>
  <si>
    <t>Producción anual</t>
  </si>
  <si>
    <t>Cantidad de residuo</t>
  </si>
  <si>
    <t>Fracción de materia seca</t>
  </si>
  <si>
    <t>Cantidad de materia seca</t>
  </si>
  <si>
    <t>Fracción quemada en campo</t>
  </si>
  <si>
    <t>Fracción oxidada</t>
  </si>
  <si>
    <t>Relación de emisiones</t>
  </si>
  <si>
    <t>Emisiones</t>
  </si>
  <si>
    <t>Relación de conversión</t>
  </si>
  <si>
    <t>Toneladas</t>
  </si>
  <si>
    <t>Gg</t>
  </si>
  <si>
    <t>16/12</t>
  </si>
  <si>
    <t>44/28</t>
  </si>
  <si>
    <t>Caña de azúcar</t>
  </si>
  <si>
    <t>Total de biomasa quemada</t>
  </si>
  <si>
    <t>Combustible</t>
  </si>
  <si>
    <t>Poder calorífico</t>
  </si>
  <si>
    <t>Gasolina</t>
  </si>
  <si>
    <t>Gas natural</t>
  </si>
  <si>
    <t>1 - Energía</t>
  </si>
  <si>
    <t xml:space="preserve">   1.A - Actividades de quema de combustible</t>
  </si>
  <si>
    <t xml:space="preserve">      1.A.1 - Industrias de la energía</t>
  </si>
  <si>
    <t xml:space="preserve">      1.A.3 - Transporte</t>
  </si>
  <si>
    <t xml:space="preserve">   1.B - Emisiones fugitivas</t>
  </si>
  <si>
    <t xml:space="preserve">      1.B.1 - Combustibles sólidos</t>
  </si>
  <si>
    <t xml:space="preserve">      1.B.3 - Otras emisiones provenientes de la producción de energía</t>
  </si>
  <si>
    <t xml:space="preserve">      1.C.3 - Otros</t>
  </si>
  <si>
    <t xml:space="preserve">   2.A - Industria de los minerales</t>
  </si>
  <si>
    <t xml:space="preserve">   2.C - Industria de los metales</t>
  </si>
  <si>
    <t xml:space="preserve">   2.E - Industria electrónica</t>
  </si>
  <si>
    <t xml:space="preserve">   2.G - Manufactura y uso de otros productos</t>
  </si>
  <si>
    <t xml:space="preserve">   3.A - Ganadería</t>
  </si>
  <si>
    <t xml:space="preserve">      3.A.1 - Fermentación entérica</t>
  </si>
  <si>
    <t xml:space="preserve">      3.A.2 - Gestión del estiércol</t>
  </si>
  <si>
    <t xml:space="preserve">   3.B - Tierra</t>
  </si>
  <si>
    <t xml:space="preserve">      3.B.1 - Tierras forestales</t>
  </si>
  <si>
    <t xml:space="preserve">      3.B.2 - Tierras de cultivo</t>
  </si>
  <si>
    <t xml:space="preserve">      3.B.3 - Pastizales</t>
  </si>
  <si>
    <t xml:space="preserve">      3.B.4 - Humedales</t>
  </si>
  <si>
    <t xml:space="preserve">      3.B.5 - Asentamientos</t>
  </si>
  <si>
    <t xml:space="preserve">      3.B.6 - Otras tierras</t>
  </si>
  <si>
    <t xml:space="preserve">      3.C.1 - Emisiones de la quema de biomasa</t>
  </si>
  <si>
    <t xml:space="preserve">      3.C.2 - Encalado</t>
  </si>
  <si>
    <t xml:space="preserve">      3.C.7 - Cultivo de arroz</t>
  </si>
  <si>
    <t xml:space="preserve">      3.C.8 - Otros</t>
  </si>
  <si>
    <t xml:space="preserve">   3.D - Otros</t>
  </si>
  <si>
    <t xml:space="preserve">      3.D.1 - Productos de madera recolectada</t>
  </si>
  <si>
    <t xml:space="preserve">      3.D.2 - Otros</t>
  </si>
  <si>
    <t>4 - Desechos</t>
  </si>
  <si>
    <t xml:space="preserve">   4.A - Eliminación de desechos sólidos</t>
  </si>
  <si>
    <t xml:space="preserve">   4.B - Tratamiento biológico de los desechos sólidos</t>
  </si>
  <si>
    <t xml:space="preserve">   4.C - Incineración e incineración abierta de desechos</t>
  </si>
  <si>
    <t xml:space="preserve">   4.D - Tratamiento y eliminación de aguas residuales</t>
  </si>
  <si>
    <t xml:space="preserve">      4.D.1 - Tratamiento y eliminación de aguas residuales domésticas</t>
  </si>
  <si>
    <t xml:space="preserve">      4.D.2 - Tratamiento y eliminación de aguas residuales industriales</t>
  </si>
  <si>
    <t xml:space="preserve">   4.E - Otros</t>
  </si>
  <si>
    <t>5 - Otros</t>
  </si>
  <si>
    <t xml:space="preserve">  </t>
  </si>
  <si>
    <t xml:space="preserve"> 1.C - Transporte y almacenamiento de bióxido de carbono</t>
  </si>
  <si>
    <t xml:space="preserve"> 2.D - Uso de productos no energéticos de combustibles y de solvente </t>
  </si>
  <si>
    <t xml:space="preserve"> 2.H - Otros</t>
  </si>
  <si>
    <t xml:space="preserve"> </t>
  </si>
  <si>
    <t xml:space="preserve">  5.B - Otros</t>
  </si>
  <si>
    <t xml:space="preserve">
</t>
  </si>
  <si>
    <t>Localidad</t>
  </si>
  <si>
    <t>Proceso</t>
  </si>
  <si>
    <t>Capacidad instalada (l/s)</t>
  </si>
  <si>
    <t>Caudal tratado (l/s)</t>
  </si>
  <si>
    <t>Fracc. de remoción de lodos</t>
  </si>
  <si>
    <t>Aerobio</t>
  </si>
  <si>
    <t>Dual</t>
  </si>
  <si>
    <t>Humedales (Wetland)</t>
  </si>
  <si>
    <t>Primario o Sedimentación</t>
  </si>
  <si>
    <t>Rafa o Wasb</t>
  </si>
  <si>
    <t>Zanjas de oxidación</t>
  </si>
  <si>
    <t>Municipio</t>
  </si>
  <si>
    <t>Total</t>
  </si>
  <si>
    <t>Composta</t>
  </si>
  <si>
    <t>Cantidad anual total tratada por instalaciones de tratamiento biológico</t>
  </si>
  <si>
    <t>(Toneladas)</t>
  </si>
  <si>
    <t>(Gigagramos)</t>
  </si>
  <si>
    <t>Generación anual de metano</t>
  </si>
  <si>
    <t>Metano recuperado por año</t>
  </si>
  <si>
    <t>Emisiones anuales de metano</t>
  </si>
  <si>
    <t>Factor de emisión óxido nitroso</t>
  </si>
  <si>
    <t>Factor de emisión metano</t>
  </si>
  <si>
    <t>METANO</t>
  </si>
  <si>
    <t>Emisiones anuales de óxido nitroso</t>
  </si>
  <si>
    <t>ÓXIDO NITROSO</t>
  </si>
  <si>
    <t>Residuos clínicos</t>
  </si>
  <si>
    <t>44/12</t>
  </si>
  <si>
    <r>
      <t>(Gg CO</t>
    </r>
    <r>
      <rPr>
        <vertAlign val="subscript"/>
        <sz val="10"/>
        <rFont val="Arial"/>
        <family val="2"/>
      </rPr>
      <t>2</t>
    </r>
    <r>
      <rPr>
        <sz val="10"/>
        <rFont val="Arial"/>
        <family val="2"/>
      </rPr>
      <t>)</t>
    </r>
  </si>
  <si>
    <t>Contenido de materia seca</t>
  </si>
  <si>
    <t>(fracción)</t>
  </si>
  <si>
    <t>Factor de conversión</t>
  </si>
  <si>
    <t>(l)</t>
  </si>
  <si>
    <t>MJ/l</t>
  </si>
  <si>
    <t>MJ/m3</t>
  </si>
  <si>
    <t>toneladas</t>
  </si>
  <si>
    <t>Gigagramos</t>
  </si>
  <si>
    <t>Energía</t>
  </si>
  <si>
    <t>Actividades de quema de combustibles</t>
  </si>
  <si>
    <t>Desechos</t>
  </si>
  <si>
    <t>Cultivo de arroz</t>
  </si>
  <si>
    <t>Emisiones de la quema de biomasa</t>
  </si>
  <si>
    <t>Gestión del estiércol</t>
  </si>
  <si>
    <t>Fermentación entérica</t>
  </si>
  <si>
    <t>PCG (100)</t>
  </si>
  <si>
    <t>Arroz</t>
  </si>
  <si>
    <t>Superficie cosechada</t>
  </si>
  <si>
    <t>ha</t>
  </si>
  <si>
    <t>Factor de emisión</t>
  </si>
  <si>
    <t>Emisiones de metano</t>
  </si>
  <si>
    <t>Kg</t>
  </si>
  <si>
    <t>Frijol</t>
  </si>
  <si>
    <t>Soya</t>
  </si>
  <si>
    <t>Agave</t>
  </si>
  <si>
    <t>Aguacate</t>
  </si>
  <si>
    <t>Blueberry</t>
  </si>
  <si>
    <t>Zarzamora</t>
  </si>
  <si>
    <t>Frambuesa</t>
  </si>
  <si>
    <t xml:space="preserve"> (ha)</t>
  </si>
  <si>
    <t>Producción</t>
  </si>
  <si>
    <t>Unidades</t>
  </si>
  <si>
    <t>Fuente</t>
  </si>
  <si>
    <t>kg N/Ton Cultivo</t>
  </si>
  <si>
    <t>Gavy (s.f.)</t>
  </si>
  <si>
    <t>kg N/Hectárea-año</t>
  </si>
  <si>
    <t>Zúñiga (2013)</t>
  </si>
  <si>
    <t>Hamlet  (s.f)</t>
  </si>
  <si>
    <t>%</t>
  </si>
  <si>
    <t>SIN DATO</t>
  </si>
  <si>
    <t>Aplicación de nitrógeno</t>
  </si>
  <si>
    <t>Porcentaje</t>
  </si>
  <si>
    <t>Residuos sólidos urbanos</t>
  </si>
  <si>
    <t>Cantidad anual depositada</t>
  </si>
  <si>
    <t>Factor de equivalencia</t>
  </si>
  <si>
    <t>(hectáreas)</t>
  </si>
  <si>
    <t>CN</t>
  </si>
  <si>
    <t>Factor de especiación</t>
  </si>
  <si>
    <t>(%)</t>
  </si>
  <si>
    <t>.095</t>
  </si>
  <si>
    <t>Factor de emisión PM2.5</t>
  </si>
  <si>
    <t>g/galón</t>
  </si>
  <si>
    <t>Transporte terrestre</t>
  </si>
  <si>
    <t>El consumo de combustibles se obtiene de las facturas / recibos que se cuente.</t>
  </si>
  <si>
    <t>Emisiones (Gg)</t>
  </si>
  <si>
    <t>ESTIMACIONES TOTALES</t>
  </si>
  <si>
    <t>FAO</t>
  </si>
  <si>
    <t>PEACC</t>
  </si>
  <si>
    <t>Factor de emsión</t>
  </si>
  <si>
    <t>Resultado</t>
  </si>
  <si>
    <t>(toneladas)</t>
  </si>
  <si>
    <t>kg</t>
  </si>
  <si>
    <t>Protocolo Global para Inventarios de Emisión de Gases de Efecto Invernadero  a Escala Comunitaria</t>
  </si>
  <si>
    <t>Alcance 1</t>
  </si>
  <si>
    <t>Alcance 2</t>
  </si>
  <si>
    <t>Alcance 3</t>
  </si>
  <si>
    <t>Hoja de cálculo de referencia</t>
  </si>
  <si>
    <t>Observaciones</t>
  </si>
  <si>
    <t>X</t>
  </si>
  <si>
    <t>SÍ</t>
  </si>
  <si>
    <t>Quema de biomasa</t>
  </si>
  <si>
    <t>Tratamiento de residuos sólidos</t>
  </si>
  <si>
    <t>Tratamiento aguas residuales</t>
  </si>
  <si>
    <t>(kg/cabeza/año)</t>
  </si>
  <si>
    <t>Cantidad anual total incinerada</t>
  </si>
  <si>
    <t>Tratamiento y eliminación de aguas residuales domésticas e industriales</t>
  </si>
  <si>
    <t>ENERGÍA</t>
  </si>
  <si>
    <t>AFOLU</t>
  </si>
  <si>
    <t>DESECHOS</t>
  </si>
  <si>
    <t>SECTOR</t>
  </si>
  <si>
    <t xml:space="preserve"> Tratamiento biológico de los desechos sólidos</t>
  </si>
  <si>
    <t>Eliminación de desechos sólidos</t>
  </si>
  <si>
    <t>Incineración e incineración abierta de desechos</t>
  </si>
  <si>
    <t>Metano</t>
  </si>
  <si>
    <t>Subsectores cubiertos en la herramienta</t>
  </si>
  <si>
    <t xml:space="preserve">      1.A.2 - Industrias manufactureras y de la construcción</t>
  </si>
  <si>
    <t>Transporte/Otros (energía), combustibles</t>
  </si>
  <si>
    <t xml:space="preserve">      1.A.4 - Otros sectores (edificios residenciales)</t>
  </si>
  <si>
    <t xml:space="preserve">      1.A.4 - Otros sectores (edificios e instalaciones comerciales e institucionales)</t>
  </si>
  <si>
    <t xml:space="preserve">      1.A.4 - Otros sectores (actividades agrícolas, de silvicultura y de pesca)</t>
  </si>
  <si>
    <t>LGCC: Transporte público de pasajeros en su ámbito jurisdiccional.
LEACC: Consumo de combustibles en las operaciones de los gobiernos municipales.</t>
  </si>
  <si>
    <t>Constitución: Alumbrado público.
LEACC: Consumo de energía eléctrica y de combustibles en las operaciones de los gobiernos municipales.</t>
  </si>
  <si>
    <t>LGCC: Prestación de servicios de agua potable y saneamiento.</t>
  </si>
  <si>
    <t>En esta hoja se trabaja con datos de las actividad referentes al alumbrado público y las operaciones de los edificios e instalaciones del municipio.</t>
  </si>
  <si>
    <t xml:space="preserve">      1.A.5 - No especificados</t>
  </si>
  <si>
    <t xml:space="preserve">      1.B.2 - Petróleo y gas natural</t>
  </si>
  <si>
    <t xml:space="preserve">      1.C.2 - Inyección y almacenamiento</t>
  </si>
  <si>
    <t xml:space="preserve">   2.B - Industria química</t>
  </si>
  <si>
    <t>2 - Procesos industriales</t>
  </si>
  <si>
    <t>3 - Agricultura, Silvicultura y Otros Usos de la Tierra</t>
  </si>
  <si>
    <t xml:space="preserve">      3.C.3 - Aplicación de urea</t>
  </si>
  <si>
    <t>LGCC: Ordenamiento ecológico local y desarrollo urbano.</t>
  </si>
  <si>
    <t>LGCC: Manejo de residuos sólidos municipales.
Constitución: Tratamiento y disposición final de residuos.</t>
  </si>
  <si>
    <t>Constitución: Tratamiento y disposición de sus aguas residuales.</t>
  </si>
  <si>
    <t>Fermentación entérica/Gestión de estiércol</t>
  </si>
  <si>
    <t>Volumen</t>
  </si>
  <si>
    <t>Gas L.P.</t>
  </si>
  <si>
    <t>Número de dependencia</t>
  </si>
  <si>
    <t>Nombre del o los responsables de la información enviada por dependencia</t>
  </si>
  <si>
    <t>(Kg CH₄/año)</t>
  </si>
  <si>
    <t>(ton CH₄/año)</t>
  </si>
  <si>
    <t>(Gg CH₄)</t>
  </si>
  <si>
    <t>Superficie sembrada</t>
  </si>
  <si>
    <t xml:space="preserve"> (toneladas)</t>
  </si>
  <si>
    <t>Factor de conversión de nitrógeno</t>
  </si>
  <si>
    <t>Maiz grano</t>
  </si>
  <si>
    <t>Maiz forrajero</t>
  </si>
  <si>
    <t>Sorgo grano</t>
  </si>
  <si>
    <t>Trigo grano</t>
  </si>
  <si>
    <t>Sorgo forrajero verde</t>
  </si>
  <si>
    <t>Cebada forrajera en verde</t>
  </si>
  <si>
    <t>Arroz palay</t>
  </si>
  <si>
    <t>Maiz grano semilla</t>
  </si>
  <si>
    <t>Cebada grano</t>
  </si>
  <si>
    <t>Trigo forrajero verde</t>
  </si>
  <si>
    <t>Pastos y forrajes</t>
  </si>
  <si>
    <t>Otros cultivos</t>
  </si>
  <si>
    <t>Villanueva (2004)</t>
  </si>
  <si>
    <t>Relación residuo/cosecha</t>
  </si>
  <si>
    <t>(ton. cultivo)</t>
  </si>
  <si>
    <t>(ton. biomasa residual)</t>
  </si>
  <si>
    <t>(ton. biomasa seca)</t>
  </si>
  <si>
    <t>(ton. biomasa quemada)</t>
  </si>
  <si>
    <t>Fracción de carbono</t>
  </si>
  <si>
    <t>Total de carbono liberado</t>
  </si>
  <si>
    <t>(ton. de carbono)</t>
  </si>
  <si>
    <t>Relación carbono-nitrógeno</t>
  </si>
  <si>
    <t>Total de nitrógeno liberado</t>
  </si>
  <si>
    <t>(ton. de nitrógeno)</t>
  </si>
  <si>
    <t>Gas/compuesto</t>
  </si>
  <si>
    <t>(ton. de C o N)</t>
  </si>
  <si>
    <t>Fracción de carbono en la materia seca</t>
  </si>
  <si>
    <t>Fracción de carbón fósil en el carbono total</t>
  </si>
  <si>
    <t>Factor de oxidación</t>
  </si>
  <si>
    <t>(Gg CO₂)</t>
  </si>
  <si>
    <t>Nombre de planta</t>
  </si>
  <si>
    <t>Fracc. población urbana</t>
  </si>
  <si>
    <t>Fracc. población rural</t>
  </si>
  <si>
    <t>CO₂ (Gg)</t>
  </si>
  <si>
    <t>CH₄ (Gg)</t>
  </si>
  <si>
    <t>N₂O (Gg)</t>
  </si>
  <si>
    <t>CO₂e (Gg)</t>
  </si>
  <si>
    <t>Por sector (Gg CO₂e)</t>
  </si>
  <si>
    <t>Agricultura, Silvicultura y Otros Usos de la Tierra</t>
  </si>
  <si>
    <t>Otros sectores (consumo de combustibles por operación del municipio)</t>
  </si>
  <si>
    <t>Otros sectores (consumo de energía eléctrica por operación del municipio)</t>
  </si>
  <si>
    <t>Gases de Efecto Invernadero</t>
  </si>
  <si>
    <t>Emisiones (Gg CO₂e)</t>
  </si>
  <si>
    <t>Bióxido de carbono</t>
  </si>
  <si>
    <t>Óxido nitroso</t>
  </si>
  <si>
    <t>(Kg/ha)</t>
  </si>
  <si>
    <t>Otros (energía), E. eléctrica</t>
  </si>
  <si>
    <t>Diésel</t>
  </si>
  <si>
    <t>Caña de azúcar semilla</t>
  </si>
  <si>
    <t>Discos biológicos o Biodiscos</t>
  </si>
  <si>
    <t>Filtros biológicos o Rociadores o Percoladores</t>
  </si>
  <si>
    <t>Fosa séptica</t>
  </si>
  <si>
    <t>Lagunas de estabilización</t>
  </si>
  <si>
    <t>Lodos activados</t>
  </si>
  <si>
    <t>Tanque Imhoff + Filtro biológico</t>
  </si>
  <si>
    <t>En esta hoja se realiza un análisis de los sectores y subsectores que aparecen en diferentes metodologías, y se hace una relación con los que se recomienda utilizar en la presente guía.
En las columnas A, B y C aparecen los sectores y subsectores de la metodología del IPCC (2006).
En la columna D se especifican los sectores y subsectores que los municipios deben atender según la Constitución Política de México y la Ley General de Cambio Climático (LGCC).
En la columna E se hace una revisión de la información  accesible para los municipios para el desarrollo de inventarios de GEI.
En la columna F se identifican los subsectores en los cuales se cree pertinente el cálculo de Carbón Negro (CN), además del cálculo de GEI.
En las columnas G, H e I se revisan los subsectores que se trabajan en el Protocolo Global para Inventarios de Emisión de Gases de Efecto Invernadero a Escala Comunitaria y los diferentes alcances que manejan.
En la columna J se especifican los subsectores cubiertos en la presente herramienta.
En la columna K se hace referencia a la hoja de cálculo que debe llenarse para conocer las emisiones de cada sector abordado en esta herramienta.
En la columna L se encuentran algunas observaciones que pueden facilitar el uso de esta herramienta.</t>
  </si>
  <si>
    <t>Para calcular las emisiones por transporte hay dos opciones (sólo se puede elegir una de ellas para evitar doble contabilidad):
a) Hoja de "Transporte".
b) Hoja de "Otros (energía), combustibles".
La primera se utiliza cuando sólo se tiene el dato del volumen de combustible utilizado en el municipio; la segunda aplica cuando se conoce el parque vehicular en el municipio.
Probablemente la mayoría de los municipios tendrá información para utilizar la primera opción.</t>
  </si>
  <si>
    <t>*Poder Calorífico (Gasolina: 32.216 MJ/l, Diesel:35.537 MJ/l, Gas LP: 26.260 MJ/l, Gas Natural: 36.569 MJ/m3)</t>
  </si>
  <si>
    <t>Factor de corrección para la DBO5 (Colectado)</t>
  </si>
  <si>
    <t>Emisiones de N₂O de los suelos gestionados</t>
  </si>
  <si>
    <t>Emisiones indirectas de N₂O resultantes de la gestión del estiércol</t>
  </si>
  <si>
    <r>
      <t xml:space="preserve">Sectores y subsectores (según metodología </t>
    </r>
    <r>
      <rPr>
        <sz val="10"/>
        <color rgb="FF000000"/>
        <rFont val="Arial"/>
        <family val="2"/>
      </rPr>
      <t>IPCC,</t>
    </r>
    <r>
      <rPr>
        <sz val="11"/>
        <color rgb="FF000000"/>
        <rFont val="Arial"/>
        <family val="2"/>
      </rPr>
      <t xml:space="preserve"> 2006)</t>
    </r>
  </si>
  <si>
    <r>
      <t xml:space="preserve">Artículo 115 de la Constitución Mexicana, Artículo 9 de la </t>
    </r>
    <r>
      <rPr>
        <sz val="10"/>
        <rFont val="Arial"/>
        <family val="2"/>
      </rPr>
      <t>LGCC,</t>
    </r>
    <r>
      <rPr>
        <sz val="11"/>
        <rFont val="Arial"/>
        <family val="2"/>
      </rPr>
      <t xml:space="preserve"> Artículo 31 de la </t>
    </r>
    <r>
      <rPr>
        <sz val="10"/>
        <rFont val="Arial"/>
        <family val="2"/>
      </rPr>
      <t>LEACC</t>
    </r>
  </si>
  <si>
    <r>
      <t xml:space="preserve">Accesibilidad de la información para </t>
    </r>
    <r>
      <rPr>
        <sz val="10"/>
        <color rgb="FF000000"/>
        <rFont val="Arial"/>
        <family val="2"/>
      </rPr>
      <t>GEI</t>
    </r>
  </si>
  <si>
    <r>
      <t xml:space="preserve">Cálculo de </t>
    </r>
    <r>
      <rPr>
        <sz val="10"/>
        <color rgb="FF000000"/>
        <rFont val="Arial"/>
        <family val="2"/>
      </rPr>
      <t>CN</t>
    </r>
  </si>
  <si>
    <t xml:space="preserve">      1.C.1 - Transporte de CO₂ </t>
  </si>
  <si>
    <t>Emisiones de N₂O</t>
  </si>
  <si>
    <t>3.C - Fuentes agregadas y fuentes de emisión de CO₂ en la tierra</t>
  </si>
  <si>
    <t xml:space="preserve">      3.C.4 - Emisiones directas de N₂O de los suelos gestionados</t>
  </si>
  <si>
    <t xml:space="preserve">      3.C.5 - Emisiones indirectas de N₂O de los suelos gestionados</t>
  </si>
  <si>
    <t xml:space="preserve">      3.C.6 - Emisiones indirectas de N₂O resultantes de la gestión del estiércol</t>
  </si>
  <si>
    <t xml:space="preserve"> 5.A - Emisiones indirectas de N₂O de la deposición atmosférica de nitrógeno en NOx y NH₃</t>
  </si>
  <si>
    <t>Factor de emisión CO₂</t>
  </si>
  <si>
    <t>Factor de emisión CH₄</t>
  </si>
  <si>
    <t>Factor de emisión N₂O</t>
  </si>
  <si>
    <t>EMISIONES CO₂</t>
  </si>
  <si>
    <t>EMISIONES CH₄</t>
  </si>
  <si>
    <t>EMISIONES N₂O</t>
  </si>
  <si>
    <t>(mᶟ)</t>
  </si>
  <si>
    <t>t CO₂/MJ</t>
  </si>
  <si>
    <r>
      <t xml:space="preserve">Factor de emisión </t>
    </r>
    <r>
      <rPr>
        <sz val="10"/>
        <color theme="1"/>
        <rFont val="Arial"/>
        <family val="2"/>
      </rPr>
      <t>CN</t>
    </r>
  </si>
  <si>
    <r>
      <t xml:space="preserve">Factor de conversión </t>
    </r>
    <r>
      <rPr>
        <sz val="10"/>
        <color theme="1"/>
        <rFont val="Arial"/>
        <family val="2"/>
      </rPr>
      <t>CN</t>
    </r>
  </si>
  <si>
    <t>Nombre(s) de la(s) dependencia(s)</t>
  </si>
  <si>
    <t>Consumo eléctrico de todo el año [KW/h]</t>
  </si>
  <si>
    <r>
      <t>W</t>
    </r>
    <r>
      <rPr>
        <b/>
        <sz val="9"/>
        <color theme="1"/>
        <rFont val="Arial"/>
        <family val="2"/>
      </rPr>
      <t xml:space="preserve">elect </t>
    </r>
    <r>
      <rPr>
        <b/>
        <sz val="11"/>
        <color theme="1"/>
        <rFont val="Arial"/>
        <family val="2"/>
      </rPr>
      <t>[MW/h]</t>
    </r>
  </si>
  <si>
    <r>
      <t xml:space="preserve">FE </t>
    </r>
    <r>
      <rPr>
        <b/>
        <sz val="9"/>
        <color theme="0"/>
        <rFont val="Arial"/>
        <family val="2"/>
      </rPr>
      <t>elect</t>
    </r>
    <r>
      <rPr>
        <b/>
        <sz val="11"/>
        <color theme="0"/>
        <rFont val="Arial"/>
        <family val="2"/>
      </rPr>
      <t xml:space="preserve">  (t CO₂/MWh)*</t>
    </r>
  </si>
  <si>
    <r>
      <t>ECO</t>
    </r>
    <r>
      <rPr>
        <b/>
        <sz val="9"/>
        <color theme="1"/>
        <rFont val="Arial"/>
        <family val="2"/>
      </rPr>
      <t>₂</t>
    </r>
    <r>
      <rPr>
        <b/>
        <sz val="11"/>
        <color theme="1"/>
        <rFont val="Arial"/>
        <family val="2"/>
      </rPr>
      <t xml:space="preserve"> e (t)</t>
    </r>
  </si>
  <si>
    <r>
      <t>CO</t>
    </r>
    <r>
      <rPr>
        <b/>
        <sz val="9"/>
        <color theme="0"/>
        <rFont val="Arial"/>
        <family val="2"/>
      </rPr>
      <t>₂</t>
    </r>
    <r>
      <rPr>
        <b/>
        <sz val="11"/>
        <color theme="0"/>
        <rFont val="Arial"/>
        <family val="2"/>
      </rPr>
      <t xml:space="preserve"> total (Gg)</t>
    </r>
  </si>
  <si>
    <t>Emisiones N₂O</t>
  </si>
  <si>
    <t>kg N₂O-N/kg N</t>
  </si>
  <si>
    <r>
      <t>Cultivos seleccionados en el Inventario Estatal de Gases de Efecto Invernadero (</t>
    </r>
    <r>
      <rPr>
        <sz val="10"/>
        <color theme="1"/>
        <rFont val="Arial"/>
        <family val="2"/>
      </rPr>
      <t>IEGEI</t>
    </r>
    <r>
      <rPr>
        <sz val="11"/>
        <color theme="1"/>
        <rFont val="Arial"/>
        <family val="2"/>
      </rPr>
      <t>), que pueden tomarse como base</t>
    </r>
  </si>
  <si>
    <r>
      <t xml:space="preserve">Relación de kilogramos de fertilizantes nitrogenados aplicados por tonelada o hectárea (utilizados en el </t>
    </r>
    <r>
      <rPr>
        <sz val="10"/>
        <color theme="1"/>
        <rFont val="Arial"/>
        <family val="2"/>
      </rPr>
      <t>IEGEI,</t>
    </r>
    <r>
      <rPr>
        <sz val="11"/>
        <color theme="1"/>
        <rFont val="Arial"/>
        <family val="2"/>
      </rPr>
      <t xml:space="preserve"> y que puede tomarse como base)</t>
    </r>
  </si>
  <si>
    <t>CH₄</t>
  </si>
  <si>
    <t>N₂O</t>
  </si>
  <si>
    <t>kg CH₄/ha-día (180 días)</t>
  </si>
  <si>
    <t>Emisiones de CO₂</t>
  </si>
  <si>
    <t>(g CH₄/Kg residuo tratado)</t>
  </si>
  <si>
    <r>
      <t>(Gg CH</t>
    </r>
    <r>
      <rPr>
        <vertAlign val="subscript"/>
        <sz val="10"/>
        <rFont val="Arial"/>
        <family val="2"/>
      </rPr>
      <t>4</t>
    </r>
    <r>
      <rPr>
        <sz val="10"/>
        <rFont val="Arial"/>
        <family val="2"/>
      </rPr>
      <t>)</t>
    </r>
  </si>
  <si>
    <r>
      <t>(g N</t>
    </r>
    <r>
      <rPr>
        <vertAlign val="subscript"/>
        <sz val="10"/>
        <rFont val="Arial"/>
        <family val="2"/>
      </rPr>
      <t>2</t>
    </r>
    <r>
      <rPr>
        <sz val="10"/>
        <rFont val="Arial"/>
        <family val="2"/>
      </rPr>
      <t>O/kg residuos tratados)</t>
    </r>
  </si>
  <si>
    <r>
      <t>(Gg N</t>
    </r>
    <r>
      <rPr>
        <vertAlign val="subscript"/>
        <sz val="10"/>
        <rFont val="Arial"/>
        <family val="2"/>
      </rPr>
      <t>2</t>
    </r>
    <r>
      <rPr>
        <sz val="10"/>
        <rFont val="Arial"/>
        <family val="2"/>
      </rPr>
      <t>O)</t>
    </r>
  </si>
  <si>
    <t>Caudal anual (mᶟ)</t>
  </si>
  <si>
    <t>DBO (kg/mᶟ)</t>
  </si>
  <si>
    <t>FACTOR DE EMISION 
(kg CH₄ / kg DBO)</t>
  </si>
  <si>
    <t>Emisiones t CH₄</t>
  </si>
  <si>
    <t>Emisiones Gg CH₄</t>
  </si>
  <si>
    <t>Fuentes agregadas y fuentes de emisión no CO₂ en la tierra</t>
  </si>
  <si>
    <t>CO₂</t>
  </si>
  <si>
    <r>
      <t xml:space="preserve">Sectores (según metodología </t>
    </r>
    <r>
      <rPr>
        <sz val="10"/>
        <color rgb="FF000000"/>
        <rFont val="Arial"/>
        <family val="2"/>
      </rPr>
      <t>IPCC</t>
    </r>
    <r>
      <rPr>
        <sz val="11"/>
        <color rgb="FF000000"/>
        <rFont val="Arial"/>
        <family val="2"/>
      </rPr>
      <t>, 2006)</t>
    </r>
  </si>
  <si>
    <r>
      <t xml:space="preserve">Emisiones de </t>
    </r>
    <r>
      <rPr>
        <sz val="10"/>
        <color rgb="FF000000"/>
        <rFont val="Arial"/>
        <family val="2"/>
      </rPr>
      <t>GEI</t>
    </r>
    <r>
      <rPr>
        <sz val="11"/>
        <color rgb="FF000000"/>
        <rFont val="Arial"/>
        <family val="2"/>
      </rPr>
      <t xml:space="preserve"> (Gg CO₂e)</t>
    </r>
  </si>
  <si>
    <r>
      <t xml:space="preserve">Emisiones de Carbono Negro (t </t>
    </r>
    <r>
      <rPr>
        <sz val="10"/>
        <color rgb="FF000000"/>
        <rFont val="Arial"/>
        <family val="2"/>
      </rPr>
      <t>CN</t>
    </r>
    <r>
      <rPr>
        <sz val="11"/>
        <color rgb="FF000000"/>
        <rFont val="Arial"/>
        <family val="2"/>
      </rPr>
      <t>)</t>
    </r>
  </si>
  <si>
    <r>
      <t xml:space="preserve">Subsectores (según metodología </t>
    </r>
    <r>
      <rPr>
        <sz val="10"/>
        <color rgb="FF000000"/>
        <rFont val="Arial"/>
        <family val="2"/>
      </rPr>
      <t>IPCC</t>
    </r>
    <r>
      <rPr>
        <sz val="11"/>
        <color rgb="FF000000"/>
        <rFont val="Arial"/>
        <family val="2"/>
      </rPr>
      <t>, 2006)</t>
    </r>
  </si>
  <si>
    <t>Objetivo</t>
  </si>
  <si>
    <t>La herramienta para elaboración del Inventario Municipal de GyCEI que acompaña esta guía tiene como objetivo orientar al usuario sobre el alcance, principios de contabilidad, recopilación de información, cálculo de emisiones y reporte de las fuentes estudiadas.</t>
  </si>
  <si>
    <t>Comentarios para el uso de este anexo</t>
  </si>
  <si>
    <t>A continuación, se describen algunas notas importantes que detallan la lógica bajo la cual fue construida la presente herramienta, así como recomendaciones orientadas a apoyar la toma de decisión al momento de elaborar los inventarios municipales.</t>
  </si>
  <si>
    <t>Notas sobre las referencias metodológicas:</t>
  </si>
  <si>
    <t>Notas importantes sobre las categorías y subcategorías del inventario:</t>
  </si>
  <si>
    <t>Como punto de partida, se debe definir un alcance del inventario en cuanto al área geográfica, periodo de tiempo, gases y fuentes de emisión. Con el objetivo de seleccionar eficientemente los límites de estudio, se propone la siguiente lógica, que divide el trabajo en categorías y subcategorías específicas para los municipios tomando como referencia:</t>
  </si>
  <si>
    <t xml:space="preserve">Con el fin de homologar esta herramienta con el GPC,se considera el enfoque “marco según la ciudad”, el cual considera las fuentes de emisión claves producidas en el municipio de estudio, y puede abarcar los tres niveles de alcance según el caso. La tabla 1, “Sectores y subsectores”, resume el alcance y categorías bajo el análisis propuesto.  </t>
  </si>
  <si>
    <t>Por otro lado, las cinco categorías establecidas en las directrices del IPCC (2006) para los inventarios nacionales de gases de efecto invernadero, son:</t>
  </si>
  <si>
    <t>Estas categorías se dividen en subcategorías, según la tabla 1, “Sectores y subsectores”.</t>
  </si>
  <si>
    <t>Considerando las atribuciones que define la Ley General de Cambio Climático para los municipios en su Artículo 9, referente al tema de inventarios, las siguientes áreas pueden ser compatibles:</t>
  </si>
  <si>
    <t>A su vez, las Fracciones III, IV, y V del Artículo 115 de la Constitución Mexicana señalan que los municipios tienen a su cargo las siguientes funciones y servicios públicos, los cuales se relacionan en materia de cambio climático:</t>
  </si>
  <si>
    <t>Sumado a lo anterior, y para fomentar el cumplimiento del Artículo 31 de la Ley Estatal para la Acción ante el Cambio Climático (LEACC), en el que se menciona que uno de los objetivos específicos de mitigación es promover la reducción de emisiones en la prestación de servicios públicos y la operación de edificios públicos, se propone también reportar las emisiones provenientes del consumo de energía eléctrica y de combustibles en las operaciones de los gobiernos municipales. Estas emisiones corresponderían al alcance 2, sobre energía suministrada en red, según el GPC.</t>
  </si>
  <si>
    <t>Otros elementos considerados en el análisis de las subcategorías a integrar son la accesibilidad a la información, la calidad de la misma y la facilidad de manejo. Se ha identificado que uno de los mayores obstáculos para el desarrollo de inventarios de GyCEI en los municipios del estado de Jalisco es el acceso a la información; la mayoría de los datos de actividad no se encuentran desagregados por municipio, quedando sólo a nivel estatal o información general nacional. Con este criterio se revisaron las subcategorías que los municipios, a través de sus inventarios y medidas, pueden apoyar al gobierno estatal y federal en la implementación de acciones.[iii]</t>
  </si>
  <si>
    <t>Las subcategorías que se detectaron con estas cualidades son:</t>
  </si>
  <si>
    <t>En materia de energía, varias subcategorías no son consideradas por ser atribución directa del gobierno federal o por no contar con información desagregada por municipio. Se puede ver la referencia en la tabla 1, “Sectores y subsectores”. De igual forma, para esta herramienta se propone descartar las subcategorías de “Procesos industriales” por ser de atribución de la federación o del gobierno estatal, y por ser limitado el acceso a su información. Estas subcategorías se podrán agregar en caso de que cuente con información suficiente.</t>
  </si>
  <si>
    <t>Para las estimaciones de Carbono Negro se retoman las subcategorías trabajadas en el inventario estatal, y son:</t>
  </si>
  <si>
    <t>Recomendaciones finales:</t>
  </si>
  <si>
    <t>Las subcategorías que podrán reportarse desde los inventarios municipales para GEI son:</t>
  </si>
  <si>
    <t>Sector/subsector</t>
  </si>
  <si>
    <t>Las subcategorías que podrán reportarse desde los inventarios municipales para Carbono Negro son:</t>
  </si>
  <si>
    <t>Recomendaciones para el uso de la herramienta:</t>
  </si>
  <si>
    <t>A continuación, se presentan algunas recomendaciones que los municipios podrán seguir y que facilitarán el uso de la herramienta y la conformación del inventario.</t>
  </si>
  <si>
    <t>[i]Diario Oficial de la Federación, 2018. Ley General de Cambio Climático de los Estados Unidos Mexicanos. Última reforma: 13 de junio de 2018.</t>
  </si>
  <si>
    <t>[ii] Diario Oficial de la Federación, 2017. Constitución Política de los Estados Unidos Mexicanos. Última reforma: 15 de septiembre de 2017.</t>
  </si>
  <si>
    <t>[iii]Encuesta realizada a los consultores que han elaborado los PMCC de Jalisco, 2017. Elaboración propia.</t>
  </si>
  <si>
    <t>Análisis de sectores y subsectores a ser incluidos en el Inventario
 de Gases de Efecto Invernadero</t>
  </si>
  <si>
    <t>Explicación</t>
  </si>
  <si>
    <t>Esta hoja de cálculo sigue la metodología del Registro Nacional de Emisiones, la cual, a su vez, se basa en las directrices del Grupo Intergubernamental de Expertos sobre el Cambio Climático (IPCC) de 2006 para los inventarios nacionales de Gases de Efecto Invernadero.</t>
  </si>
  <si>
    <t>La información necesaria y los resultados obtenidos sólo hacen referencia a las emisiones de los vehículos del municipio. Si se requiere expandirlo a un alcance mayor (por ejemplo, emisiones por carretera, ferroviario, navegación marítima, fluvial, lacustre, aviación, fuera de carretera), se debe especificar en el inventario.</t>
  </si>
  <si>
    <t>Esta hoja se utiliza cuando se conoce el parque vehicular del municipio. Es importante aclarar que, para evitar doble contabilidad, si utiliza esta hoja de cálculo tendrá que omitirse el llenado de la hoja de cálculo llamada “Transporte”.</t>
  </si>
  <si>
    <t>Los datos de actividad corresponden a un año (generalmente se utilizan los correspondientes de enero a diciembre).</t>
  </si>
  <si>
    <t>Datos de actividad</t>
  </si>
  <si>
    <t>Los datos de actividad para la subcategoría Otros (energía), combustibles se obtienen de la siguiente fuente de información:</t>
  </si>
  <si>
    <t>Los datos necesarios de la flota vehicular son:</t>
  </si>
  <si>
    <t>Instrucciones</t>
  </si>
  <si>
    <t>• Las celdas en color verde son las que se pueden modificar.</t>
  </si>
  <si>
    <t>• Las celdas en color azul se actualizan automáticamente (NO MODIFICAR).</t>
  </si>
  <si>
    <t>• Los datos en las celdas en color gris están homologados con los utilizados en el inventario estatal. Se recomienda NO MODIFICAR sin consultarlo con el gobierno estatal (SEMADET).</t>
  </si>
  <si>
    <t>• La celda en color rojo es el resultado y se calcula automáticamente (NO MODIFICAR).</t>
  </si>
  <si>
    <t xml:space="preserve">Los datos de la flota vehicular tendrán que solicitarse al gobierno municipal, al área encargada de los temas de calidad del aire o de movilidad; en su defecto, podrán apoyarse en el gobierno estatal (SEMADET, Dirección de Calidad del Aire). </t>
  </si>
  <si>
    <t>Los datos sobre la venta de combustibles en el municipio deberán solicitarse a la Dirección Operativa de Procura y Abastecimiento de Petróleos Mexicanos (PEMEX).</t>
  </si>
  <si>
    <t>Esta hoja de cálculo sigue la metodología de las directrices del Grupo Intergubernamental de Expertos sobre el Cambio Climático (IPCC) de 2006 para los inventarios nacionales de Gases de Efecto Invernadero.</t>
  </si>
  <si>
    <t>La información necesaria y los resultados obtenidos sólo se refieren a las emisiones de los vehículos del municipio. Si se requiere ampliarlo a un alcance mayor (por ejemplo, emisiones por carretera, ferroviario, navegación marítima, fluvial, lacustre, aviación, fuera de carretera), se debe especificar en el inventario.</t>
  </si>
  <si>
    <t>Esta hoja se utiliza cuando se desconoce el parque vehicular del municipio y sólo se tiene el volumen de combustible vendido/utilizado en el municipio. Es importante aclarar que, para evitar doble contabilidad, si utiliza esta hoja de cálculo tendrá que omitirse el llenado de la hoja de cálculo llamada “Otros (energía), combustibles”.</t>
  </si>
  <si>
    <t>Los datos utilizados en las columnas D, E, F, G, H e I se retoman de los manejados en el Inventario Estatal de Gases y Compuestos de Efecto Invernadero de Jalisco, realizado en 2017 con información de 2014.</t>
  </si>
  <si>
    <t>Los datos de actividad para la subcategoría "Transporte" se obtienen de la siguiente fuente de información:</t>
  </si>
  <si>
    <t>Los datos tendrán que ser solicitados a la Dirección Operativa de Procura y Abastecimiento de Petróleos Mexicanos (PEMEX).  Los datos a solicitar son los volúmenes de venta en el municipio de los siguientes combustibles:</t>
  </si>
  <si>
    <t xml:space="preserve">   2.F - Usos de productos como sustitutos de las SAO</t>
  </si>
  <si>
    <t xml:space="preserve">Esta hoja de cálculo sigue la metodología del Registro Nacional de Emisiones, la cual se basa en las Directrices del Grupo Intergubernamental de Expertos sobre el Cambio Climático (IPCC) de 2006 para los inventarios nacionales de Gases de Efecto Invernadero. </t>
  </si>
  <si>
    <t xml:space="preserve">La información necesaria y los resultados obtenidos hacen referencia a las emisiones por el alumbrado público y por las operaciones de los edificios e instalaciones del gobierno municipal. </t>
  </si>
  <si>
    <t>Los datos de actividad para la subcategoría "Otros (energía), E. eléctrica" se obtienen de la siguiente fuente de información:</t>
  </si>
  <si>
    <t xml:space="preserve">Estos datos tendrán que ser solicitados al área de cada municipio responsable de guardar y archivar los recibos de luz. </t>
  </si>
  <si>
    <t>Los datos necesarios son:</t>
  </si>
  <si>
    <t>Esta hoja de cálculo se basa en el uso de la Guía metodológica para Agricultura, Bosques y Otros Usos de Suelo (Agriculture, Forestry and Other Land Use, AFOLU, por sus siglas en inglés) publicada por IPCC (2006) para la parte agropecuaria, y la Guía de buenas prácticas IPCC (2003).</t>
  </si>
  <si>
    <t>En esta hoja se juntan las subcategorías "Fermentación entérica" y "Gestión de estiércol", porque ambas parten de la misma fuente de información.</t>
  </si>
  <si>
    <t>Se tendrán que seleccionar las poblaciones ganaderas  presentes con una producción importante en el municipio, dejando en blanco aquéllas que no.</t>
  </si>
  <si>
    <t>Los datos de actividad para las subcategorías "Fermentación entérica" y "Gestión de estiércol" se obtienen de la siguiente fuente de información:</t>
  </si>
  <si>
    <t>De no estar disponible la información desagregada por municipio en la página del SIAP, se puede solicitar directamente al correo electrónico contacto.siap@siap.gob.mx</t>
  </si>
  <si>
    <t>Esta hoja de cálculo se basa en el uso de la Guía metodológica para Agricultura, Bosques y Otros Usos de Suelo (Agriculture, Forestry and Other Land Use, AFOLU, por sus siglas en ingles) publicada por IPCC (2006) para la parte agrícola, y la Guía de buenas prácticas IPCC (2003).</t>
  </si>
  <si>
    <t>Se tendrán que seleccionar los cultivos que estén presentes con una producción importante en el municipio, dejando en blanco aquéllos que no.</t>
  </si>
  <si>
    <t>• Servicio de Información Agroalimentaria y Pesquera (SIAP), disponible en https://www.gob.mx/siap</t>
  </si>
  <si>
    <t>• Toneladas de producción por cultivo</t>
  </si>
  <si>
    <t>• Superficie sembrada por cultivo</t>
  </si>
  <si>
    <t>• Las columnas B y C (las celdas en color verde) se llenan con las toneladas de producción y superficie sembrada por cultivo, obtenidas en el SIAP. En estas mismas columnas se encuentran algunas celdas en color negro; éstas no tendrán que llenarse.</t>
  </si>
  <si>
    <t>• Es importante verificar que los datos se ingresen en toneladas (para la producción) y en hectáreas (para la superficie sembrada).</t>
  </si>
  <si>
    <t>• Se podrá dejar sin llenar las celdas correspondientes al tipo de cultivo que no sea representativo en el municipio.</t>
  </si>
  <si>
    <t>• Los datos en las celdas en color gris (columnas D e I correspondientes a los factores de emisión y de conversión) están homologados con los utilizados en el inventario estatal; se recomienda NO MODIFICAR sin consultarlo con el gobierno estatal (SEMADET).</t>
  </si>
  <si>
    <t>Esta hoja de cálculo se basa en el uso de la Guía metodológica para Agricultura, Bosques y Otros Usos de Suelo (Agriculture, Forestry and Other Land Use, AFOLU, por sus siglas en inglés) publicada por IPCC (2006) para la parte agrícola, y la Guía de buenas prácticas IPCC (2003).</t>
  </si>
  <si>
    <t>En esta subcategoría se calculan las emisiones provenientes a la quema de biomasa para la cosecha de los cultivos. En el caso se Jalisco esta práctica sólo se utiliza en la caña de azúcar. Si en el municipio la siembra de caña no representa un dato representativo, o su cosecha se realiza en verde (con maquinaria, sin utilizar la quema), esta hoja se deja sin llenar.</t>
  </si>
  <si>
    <t>Los datos de actividad corresponden a un año (generalmente se utilizan de enero a diciembre).</t>
  </si>
  <si>
    <t>Los datos de actividad para la subcategoría "Quema de biomasa" se obtienen de la siguiente fuente de información:</t>
  </si>
  <si>
    <t>• Servicio de Información Agroalimentaria y Pesquera (SIAP) disponible en https://www.gob.mx/siap</t>
  </si>
  <si>
    <t>• Producción anual de caña de azúcar</t>
  </si>
  <si>
    <t>• Superficie cosechada de caña de azúcar</t>
  </si>
  <si>
    <t>• Las columnas B y C (en color verde) se llenan con las toneladas de producción y superficie cosechada de la caña de azúcar obtenidas en el SIAP.</t>
  </si>
  <si>
    <t>• Es importante verificar que los datos se ingresen en toneladas (para la producción) y en hectáreas (para la superficie cosechada).</t>
  </si>
  <si>
    <t>• Se podrá dejar sin llenar esta hoja si la cosecha de caña de azúcar no es representativa o se realiza en verde en el municipio.</t>
  </si>
  <si>
    <t>Emisiones totales GEI</t>
  </si>
  <si>
    <t>Emisiones totales CN</t>
  </si>
  <si>
    <t>EMISIONES CN</t>
  </si>
  <si>
    <t>En esta subcategoría se calculan las emisiones provenientes al cultivo de arroz por la inundación de los predios y la descomposición de la biomasa. Si en el municipio el cultivo de arroz no es representativo esta hoja se deja sin llenar.</t>
  </si>
  <si>
    <t>Los datos de actividad para la subcategoría "Cultivo de arroz" se obtienen de la siguiente fuente de información:</t>
  </si>
  <si>
    <t>Las emisiones por quema de biomasa pertenecen a la categoría  "AFOLU", subcategoría  "Fuentes agregadas y fuentes de emisión no CO2 en la tierra".</t>
  </si>
  <si>
    <t>Esta categoría contempla las emisiones del tratamiento y eliminación de residuos sólidos. De acuerdo con las directrices del IPCC 2006, las subcategorías estimadas son la eliminación de desechos sólidos, el tratamiento biológico de los desechos sólidos y la incineración de desechos.</t>
  </si>
  <si>
    <t>La información de estas subcategorías se obtiene de fuentes municipales y federales como:</t>
  </si>
  <si>
    <t>Los datos de actividad corresponden a 1 año (generalmente se utilizan de enero a diciembre).</t>
  </si>
  <si>
    <t>Los datos de actividad para las subcategorías de Eliminación de desechos sólidos, tratamiento biológico de desechos sólidos e Incineración de desechos se obtiene de la siguiente fuente de información:</t>
  </si>
  <si>
    <t>Todos los municipios están obligados a entregar esta información al gobierno del estado, por lo que tendrá que estar disponible en cada municipio en el área correspondiente a la gestión de residuos sólidos</t>
  </si>
  <si>
    <t>Esta subcategoría contempla las emisiones del tratamiento de aguas residuales. De acuerdo con las Directrices del IPCC (2006), las subcategorías estimadas  "Tratamiento y eliminación de aguas residuales domésticas" y "Tratamiento y eliminación de aguas residuales industriales".</t>
  </si>
  <si>
    <t>La información de estas subcategorías se obtiene de fuentes municipales, estatales y federales, como:</t>
  </si>
  <si>
    <t>Los datos de actividad para las subcategorías "Tratamiento y eliminación de aguas residuales domésticas" y "Tratamiento y eliminación de aguas residuales industriales" se obtiene de las siguientes fuentes de información:</t>
  </si>
  <si>
    <t>Los datos necesarios son (columnas A, B, C, D, E y F):</t>
  </si>
  <si>
    <t>Esta hoja presenta los resultados de forma resumida. Está ligada automáticamente con todas las hojas anteriores. Para evitar errores es necesario seguir las siguientes instrucciones.</t>
  </si>
  <si>
    <t>Ganadería</t>
  </si>
  <si>
    <t>Tratamiento biológico de los desechos sólidos</t>
  </si>
  <si>
    <t>Tratamiento y eliminación de aguas residuales</t>
  </si>
  <si>
    <t>Sectores y subsectores (según metodología IPCC, 2006)</t>
  </si>
  <si>
    <t>Cálculo de CN (t)</t>
  </si>
  <si>
    <t>Esta hoja presenta algunas sugerencias de tablas y gráficas que pueden ser modificadas a conveniencia, y que pueden ser copiadas y pegadas directamente al Programa Municipal de Cambio Climático.</t>
  </si>
  <si>
    <t>https://semadet.jalisco.gob.mx/gobernanza-ambiental/cambio-climatico/inventario-de-compuestos-y-gases-de-efecto-invernadero-cygei</t>
  </si>
  <si>
    <t>http://www.ipcc-nggip.iges.or.jp/public/2006gl/spanish/index.html</t>
  </si>
  <si>
    <t>http://www.semarnat.gob.mx/sites/default/files/documentos/cicc/acuerdo_que_establece_las_particularidades_tecnicas_y_las_formulas_para_la_aplicacion_de_metodologias.pdf</t>
  </si>
  <si>
    <t>http://www.ghgprotocol.org/sites/default/files/ghgp/standards/GHGP_GPC%20%28Spanish%29.pdf</t>
  </si>
  <si>
    <t>www.semarnat.gob.mx/temas/cicc/registro-nacional-de-emisiones-rene</t>
  </si>
  <si>
    <t>http://www.ghgprotocol.org/sites/default/files/ghgp/standards/GHGP_GPC%20%28Spanish%29.pdf)</t>
  </si>
  <si>
    <t>Tomando como referencia el GPC (disponible en:</t>
  </si>
  <si>
    <t>el alcance espacial de las emisiones de GEI se puede categorizar en tres niveles: aquéllas que se generan dentro de la ciudad (alcance 1); las que se generan indirectamente por el uso de la electricidad, vapor y/o calefacción/refrigeración suministrada en red (alcance 2), y las generadas fuera de la ciudad (alcance 3)</t>
  </si>
  <si>
    <r>
      <t xml:space="preserve">El inventario de Gases y Compuestos de Efecto Invernadero es el primer paso de la planeación climática, al facilitar la identificación de las principales fuentes de emisiones provenientes de las diversas actividades que suceden en un territorio y tiempo específicos. Además, puede ser un instrumento de gestión pública como parte del diseño, priorización e implementación de acciones de mitigación para tener políticas eficientes. El gobierno del estado de Jalisco cuenta con un inventario estatal que actualmente toma como año base 2014, el cual puede consultarse como referencia para la elaboración de los inventarios municipales </t>
    </r>
    <r>
      <rPr>
        <sz val="10"/>
        <color rgb="FF000000"/>
        <rFont val="Arial"/>
        <family val="2"/>
      </rPr>
      <t>en la siguiente liga</t>
    </r>
    <r>
      <rPr>
        <sz val="10"/>
        <color rgb="FF404040"/>
        <rFont val="Arial"/>
        <family val="2"/>
      </rPr>
      <t> </t>
    </r>
    <r>
      <rPr>
        <sz val="10"/>
        <color rgb="FF000000"/>
        <rFont val="Arial"/>
        <family val="2"/>
      </rPr>
      <t>:</t>
    </r>
  </si>
  <si>
    <t>LGCC: Manejo de residuos sólidos municipales.
Constitución: Disposición final de residuos.</t>
  </si>
  <si>
    <t>Los datos a solicitar son los volúmenes de venta de los siguientes combustibles en el municipio:</t>
  </si>
  <si>
    <t>https://www.gob.mx/semarnat/acciones-y-programas/registro-nacional-de-emisiones-rene</t>
  </si>
  <si>
    <t>En la sección  "Información para estimar emisiones".</t>
  </si>
  <si>
    <t>http://www.semarnat.gob.mx/sites/default/files/documentos/cicc/aviso_factor_de_emision_electrico_2017.pdf</t>
  </si>
  <si>
    <t>• En esta hoja ninguna celda se tiene que modificar.</t>
  </si>
  <si>
    <t>• Las únicas excepciones pueden ser las celdas en color gris, si es que se presenta una actualización en los potenciales de calentamiento global. Se recomienda NO MODIFICAR sin consultarlo con el gobierno estatal (SEMADET).</t>
  </si>
  <si>
    <t>• Las celdas en color rojo son los resultados y cada celda está ligada con la hoja de cálculo correspondiente (NO MODIFICAR).</t>
  </si>
  <si>
    <t>• En la siguiente hoja, llamada “Tablas y gráficas”, se encuentran algunas tablas y gráficas que pueden ser copiadas directamente en el Programa Municipal de Cambio Climático.</t>
  </si>
  <si>
    <t>•</t>
  </si>
  <si>
    <t>La cuantificación de los GEI toma como base la metodología del IPCC (2006) para los inventarios nacionales de Gases de Efecto Invernadero y que se encuentra disponible en:</t>
  </si>
  <si>
    <t xml:space="preserve">Esta herramienta trata de aportar al esfuerzo innovador nacional de reportar los compuestos de efecto invernadero, en específico el Carbono Negro (CN), para lo cual se toma como referencia la metodología de cálculo propuesta por el gobierno federal, disponible en: </t>
  </si>
  <si>
    <t>La presente herramienta ofrece recomendaciones acerca de los siguientes instrumentos:</t>
  </si>
  <si>
    <t xml:space="preserve">Protocolo Global para Inventarios de Emisión de Gases de Efecto Invernadero a Escala Comunitaria (GPC,por sus siglas en inglés); fuentes y alcances cubiertos por el GPC.  Disponible en:  </t>
  </si>
  <si>
    <t xml:space="preserve">Formato para estimaciones de GyCEI, COA, WEB_RENE; particularidades técnicas de varios sectores y subsectores. Disponibles en: </t>
  </si>
  <si>
    <t>Las hojas de cálculo del Inventario de GyCEI del estado de Jalisco en los subsectores “Transporte”, “Emisiones de óxido nitroso”, “Tratamiento de aguas residuales” y “Manejo de residuos sólidos”.</t>
  </si>
  <si>
    <t>Prestación de servicios de agua potable y saneamiento</t>
  </si>
  <si>
    <t>Ordenamiento ecológico local y desarrollo urbano</t>
  </si>
  <si>
    <t>Manejo de residuos sólidos municipales (la cual coincide con una subcategoría “Desechos”, en las Directrices del IPCC)</t>
  </si>
  <si>
    <t>Transporte (la cual coincide con una subcategoría “Energía”, en las directrices del IPCC).</t>
  </si>
  <si>
    <t>Agua potable, alcantarillado, tratamiento y disposición de sus aguas residuales</t>
  </si>
  <si>
    <t>Alumbrado público</t>
  </si>
  <si>
    <t>Limpia, recolección, traslado, tratamiento y disposición final de residuos</t>
  </si>
  <si>
    <t>Mercados y centrales de abasto</t>
  </si>
  <si>
    <t>Calles, parques , jardines, y su equipamiento</t>
  </si>
  <si>
    <t>Seguridad pública, policía preventiva municipal y tránsito</t>
  </si>
  <si>
    <t>Ganadería (fermentación entérica y gestión del estiércol)</t>
  </si>
  <si>
    <t>Tierras de cultivo</t>
  </si>
  <si>
    <r>
      <t>Emisiones directas e indirectas de N</t>
    </r>
    <r>
      <rPr>
        <vertAlign val="subscript"/>
        <sz val="10"/>
        <color rgb="FF404040"/>
        <rFont val="Arial"/>
        <family val="2"/>
      </rPr>
      <t>2</t>
    </r>
    <r>
      <rPr>
        <sz val="10"/>
        <color rgb="FF404040"/>
        <rFont val="Arial"/>
        <family val="2"/>
      </rPr>
      <t>O de los suelos gestionados</t>
    </r>
  </si>
  <si>
    <t>Transporte</t>
  </si>
  <si>
    <t>Emisiones provenientes del consumo de energía eléctrica y de combustibles en las operaciones de los gobiernos municipales</t>
  </si>
  <si>
    <t>La herramienta se diseñó en formato Excel para facilitar el uso en equipos de cómputo que cuenten con paquetería Office.</t>
  </si>
  <si>
    <t>Cada hoja de cálculo presenta una subcategoría diferente.</t>
  </si>
  <si>
    <t>Para facilitar el llenado se presenta un código de colores:</t>
  </si>
  <si>
    <t>Verde: son las celdas que tendrán que llenarse;</t>
  </si>
  <si>
    <t>Gris: información que tendrá que revisarse para verificar que se tiene el dato más actualizado (generalmente es información que se actualiza cada tres años o con una periodicidad poco frecuente);</t>
  </si>
  <si>
    <t>Rojo: presenta el resultado de las emisiones de esa subcategoría.</t>
  </si>
  <si>
    <t>Azul: celdas que se actualizan automáticamente y se recomienda no modificar.</t>
  </si>
  <si>
    <t>Los datos de actividad tendrán que consultarse en fuentes oficiales de las dependencias (municipales, estatales y federales).</t>
  </si>
  <si>
    <t>Las hojas de Excel están diseñadas para trabajarse con las unidades correspondientes, tanto de entrada como de salida.</t>
  </si>
  <si>
    <t>La herramienta ayuda a reportar las emisiones por categoría o por gas.</t>
  </si>
  <si>
    <r>
      <t>Para facilitar la comparación con los inventarios estatal y nacional, se recomienda reportar las emisiones de GEI en gigagramos de CO</t>
    </r>
    <r>
      <rPr>
        <vertAlign val="subscript"/>
        <sz val="10"/>
        <color rgb="FF404040"/>
        <rFont val="Arial"/>
        <family val="2"/>
      </rPr>
      <t>2</t>
    </r>
    <r>
      <rPr>
        <sz val="10"/>
        <color rgb="FF404040"/>
        <rFont val="Arial"/>
        <family val="2"/>
      </rPr>
      <t>equivalente (Gg CO</t>
    </r>
    <r>
      <rPr>
        <vertAlign val="subscript"/>
        <sz val="10"/>
        <color rgb="FF404040"/>
        <rFont val="Arial"/>
        <family val="2"/>
      </rPr>
      <t>2</t>
    </r>
    <r>
      <rPr>
        <sz val="10"/>
        <color rgb="FF404040"/>
        <rFont val="Arial"/>
        <family val="2"/>
      </rPr>
      <t>e) y de CN en toneladas de Carbono Negro (t CN).</t>
    </r>
  </si>
  <si>
    <t>Las emisiones de GEI y CN tendrán que presentarse por separado.</t>
  </si>
  <si>
    <t>La solicitud de información para obtener los datos de actividad deberá realizarse de forma anticipada. Se recomienda trabajar con la información disponible; es importante no retrasar el proceso de elaboración del inventario por información faltante.</t>
  </si>
  <si>
    <t>a)</t>
  </si>
  <si>
    <t>El alcance espacial de las emisiones de GEI.</t>
  </si>
  <si>
    <t>Las atribuciones que apunta la Ley General de Cambio Climático (LGCC) a escala municipal (Artículo 9).[i]</t>
  </si>
  <si>
    <t>Las facultades municipales que asientan las Fracciones III, IV, y V del Artículo 115 de la Constitución Política de los Estados Unidos Mexicanos.[ii]</t>
  </si>
  <si>
    <t>Áreas prioritarias identificadas para los municipios en la Ley Estatal para la Acción ante el Cambio Climático.</t>
  </si>
  <si>
    <t xml:space="preserve">La facilidad para que los municipios accedan a la información.   </t>
  </si>
  <si>
    <t>b)</t>
  </si>
  <si>
    <t>c)</t>
  </si>
  <si>
    <t>d)</t>
  </si>
  <si>
    <t>e)</t>
  </si>
  <si>
    <t>1)</t>
  </si>
  <si>
    <t>2)</t>
  </si>
  <si>
    <t>4)</t>
  </si>
  <si>
    <t>5)</t>
  </si>
  <si>
    <t>Procesos industriales</t>
  </si>
  <si>
    <t>Agricultura, Silvicultura y Otros Usos de la Tierra (AFOLU, por siglas en inglés)</t>
  </si>
  <si>
    <t>Otros</t>
  </si>
  <si>
    <t>3)</t>
  </si>
  <si>
    <r>
      <t>ECO</t>
    </r>
    <r>
      <rPr>
        <b/>
        <vertAlign val="subscript"/>
        <sz val="11"/>
        <color theme="0"/>
        <rFont val="Arial"/>
        <family val="2"/>
      </rPr>
      <t>2</t>
    </r>
    <r>
      <rPr>
        <b/>
        <sz val="11"/>
        <color theme="0"/>
        <rFont val="Arial"/>
        <family val="2"/>
      </rPr>
      <t xml:space="preserve"> (t)</t>
    </r>
  </si>
  <si>
    <r>
      <t>EMISIONES DE CO</t>
    </r>
    <r>
      <rPr>
        <b/>
        <vertAlign val="subscript"/>
        <sz val="11"/>
        <color theme="0"/>
        <rFont val="Arial"/>
        <family val="2"/>
      </rPr>
      <t>2</t>
    </r>
  </si>
  <si>
    <r>
      <t>ESTIMÁCION DE EMISIONES DE CO</t>
    </r>
    <r>
      <rPr>
        <b/>
        <vertAlign val="subscript"/>
        <sz val="11"/>
        <color theme="0"/>
        <rFont val="Arial"/>
        <family val="2"/>
      </rPr>
      <t>2</t>
    </r>
    <r>
      <rPr>
        <b/>
        <sz val="11"/>
        <color theme="0"/>
        <rFont val="Arial"/>
        <family val="2"/>
      </rPr>
      <t>, CH</t>
    </r>
    <r>
      <rPr>
        <b/>
        <vertAlign val="subscript"/>
        <sz val="11"/>
        <color theme="0"/>
        <rFont val="Arial"/>
        <family val="2"/>
      </rPr>
      <t>2</t>
    </r>
    <r>
      <rPr>
        <b/>
        <sz val="11"/>
        <color theme="0"/>
        <rFont val="Arial"/>
        <family val="2"/>
      </rPr>
      <t>, N</t>
    </r>
    <r>
      <rPr>
        <b/>
        <vertAlign val="subscript"/>
        <sz val="11"/>
        <color theme="0"/>
        <rFont val="Arial"/>
        <family val="2"/>
      </rPr>
      <t>2</t>
    </r>
    <r>
      <rPr>
        <b/>
        <sz val="11"/>
        <color theme="0"/>
        <rFont val="Arial"/>
        <family val="2"/>
      </rPr>
      <t>O</t>
    </r>
  </si>
  <si>
    <r>
      <t>FE CO</t>
    </r>
    <r>
      <rPr>
        <b/>
        <vertAlign val="subscript"/>
        <sz val="11"/>
        <color theme="0"/>
        <rFont val="Arial"/>
        <family val="2"/>
      </rPr>
      <t>2</t>
    </r>
    <r>
      <rPr>
        <b/>
        <sz val="11"/>
        <color theme="0"/>
        <rFont val="Arial"/>
        <family val="2"/>
      </rPr>
      <t xml:space="preserve"> (t CO</t>
    </r>
    <r>
      <rPr>
        <b/>
        <vertAlign val="subscript"/>
        <sz val="11"/>
        <color theme="0"/>
        <rFont val="Arial"/>
        <family val="2"/>
      </rPr>
      <t>2</t>
    </r>
    <r>
      <rPr>
        <b/>
        <sz val="11"/>
        <color theme="0"/>
        <rFont val="Arial"/>
        <family val="2"/>
      </rPr>
      <t>/MJ)</t>
    </r>
  </si>
  <si>
    <r>
      <t>FE N8O (Kg N</t>
    </r>
    <r>
      <rPr>
        <b/>
        <vertAlign val="subscript"/>
        <sz val="11"/>
        <rFont val="Arial"/>
        <family val="2"/>
      </rPr>
      <t>2</t>
    </r>
    <r>
      <rPr>
        <b/>
        <sz val="11"/>
        <rFont val="Arial"/>
        <family val="2"/>
      </rPr>
      <t>O/MJ)</t>
    </r>
  </si>
  <si>
    <r>
      <t>EN</t>
    </r>
    <r>
      <rPr>
        <b/>
        <vertAlign val="subscript"/>
        <sz val="11"/>
        <color theme="1"/>
        <rFont val="Arial"/>
        <family val="2"/>
      </rPr>
      <t>2</t>
    </r>
    <r>
      <rPr>
        <b/>
        <sz val="11"/>
        <color theme="1"/>
        <rFont val="Arial"/>
        <family val="2"/>
      </rPr>
      <t>O (Kg)</t>
    </r>
  </si>
  <si>
    <r>
      <t>N</t>
    </r>
    <r>
      <rPr>
        <b/>
        <vertAlign val="subscript"/>
        <sz val="9"/>
        <color theme="0"/>
        <rFont val="Arial"/>
        <family val="2"/>
      </rPr>
      <t>2</t>
    </r>
    <r>
      <rPr>
        <b/>
        <sz val="11"/>
        <color theme="0"/>
        <rFont val="Arial"/>
        <family val="2"/>
      </rPr>
      <t>O</t>
    </r>
  </si>
  <si>
    <r>
      <t>ECH</t>
    </r>
    <r>
      <rPr>
        <b/>
        <vertAlign val="subscript"/>
        <sz val="11"/>
        <color theme="0"/>
        <rFont val="Arial"/>
        <family val="2"/>
      </rPr>
      <t>4</t>
    </r>
    <r>
      <rPr>
        <b/>
        <sz val="11"/>
        <color theme="0"/>
        <rFont val="Arial"/>
        <family val="2"/>
      </rPr>
      <t xml:space="preserve"> (Kg)</t>
    </r>
  </si>
  <si>
    <r>
      <t>EMISIONES DE CH</t>
    </r>
    <r>
      <rPr>
        <b/>
        <vertAlign val="subscript"/>
        <sz val="11"/>
        <color theme="0"/>
        <rFont val="Arial"/>
        <family val="2"/>
      </rPr>
      <t>4</t>
    </r>
  </si>
  <si>
    <r>
      <t>EMISIONES DE N</t>
    </r>
    <r>
      <rPr>
        <b/>
        <vertAlign val="subscript"/>
        <sz val="11"/>
        <color theme="1"/>
        <rFont val="Arial"/>
        <family val="2"/>
      </rPr>
      <t>2</t>
    </r>
    <r>
      <rPr>
        <b/>
        <sz val="11"/>
        <color theme="1"/>
        <rFont val="Arial"/>
        <family val="2"/>
      </rPr>
      <t>O</t>
    </r>
  </si>
  <si>
    <r>
      <t>FE CH</t>
    </r>
    <r>
      <rPr>
        <b/>
        <vertAlign val="subscript"/>
        <sz val="11"/>
        <color theme="0"/>
        <rFont val="Arial"/>
        <family val="2"/>
      </rPr>
      <t>4</t>
    </r>
    <r>
      <rPr>
        <b/>
        <sz val="11"/>
        <color theme="0"/>
        <rFont val="Arial"/>
        <family val="2"/>
      </rPr>
      <t xml:space="preserve"> (Kg CH</t>
    </r>
    <r>
      <rPr>
        <b/>
        <vertAlign val="subscript"/>
        <sz val="11"/>
        <color theme="0"/>
        <rFont val="Arial"/>
        <family val="2"/>
      </rPr>
      <t>4</t>
    </r>
    <r>
      <rPr>
        <b/>
        <sz val="11"/>
        <color theme="0"/>
        <rFont val="Arial"/>
        <family val="2"/>
      </rPr>
      <t>/MJ)</t>
    </r>
  </si>
  <si>
    <r>
      <t>CH</t>
    </r>
    <r>
      <rPr>
        <b/>
        <vertAlign val="subscript"/>
        <sz val="9"/>
        <color theme="0"/>
        <rFont val="Arial"/>
        <family val="2"/>
      </rPr>
      <t>4</t>
    </r>
  </si>
  <si>
    <r>
      <t>CO</t>
    </r>
    <r>
      <rPr>
        <b/>
        <vertAlign val="subscript"/>
        <sz val="9"/>
        <color theme="0"/>
        <rFont val="Arial"/>
        <family val="2"/>
      </rPr>
      <t>2</t>
    </r>
  </si>
  <si>
    <r>
      <rPr>
        <b/>
        <sz val="10"/>
        <color theme="0"/>
        <rFont val="Arial"/>
        <family val="2"/>
      </rPr>
      <t>CONADESUCA</t>
    </r>
    <r>
      <rPr>
        <b/>
        <sz val="11"/>
        <color theme="0"/>
        <rFont val="Arial"/>
        <family val="2"/>
      </rPr>
      <t xml:space="preserve"> (2015)</t>
    </r>
  </si>
  <si>
    <r>
      <rPr>
        <b/>
        <sz val="10"/>
        <color theme="0"/>
        <rFont val="Arial"/>
        <family val="2"/>
      </rPr>
      <t>SEDER</t>
    </r>
    <r>
      <rPr>
        <b/>
        <sz val="11"/>
        <color theme="0"/>
        <rFont val="Arial"/>
        <family val="2"/>
      </rPr>
      <t xml:space="preserve"> (2014)</t>
    </r>
  </si>
  <si>
    <t>Seleccione las tablas y gráficas que crea conveniente pegar en su PMCC.</t>
  </si>
  <si>
    <t>Realizar las modificaciones de formato que considere pertinentes.</t>
  </si>
  <si>
    <t>Se podrán agregar más tablas y gráficas dependiendo de la necesidad de cada municipio.</t>
  </si>
  <si>
    <t>Si algún rubro de los presentados en la tabla aparece sin resultado por no haber utilizado la información correspondiente, se recomienda eliminar toda la FILA para mejorar la presentación de la tabla y de la gráfica.</t>
  </si>
  <si>
    <t>Copiar y pegar las tablas y gráficas que se consideren convenientes en su PMCC.</t>
  </si>
  <si>
    <r>
      <rPr>
        <b/>
        <sz val="16"/>
        <color rgb="FF2F75B5"/>
        <rFont val="Arial"/>
        <family val="2"/>
      </rPr>
      <t>Tablas y gráficas, emisiones de compuestos y gases de efecto invernadero del municipio de</t>
    </r>
    <r>
      <rPr>
        <b/>
        <sz val="14"/>
        <color theme="4" tint="-0.249977111117893"/>
        <rFont val="Arial"/>
        <family val="2"/>
      </rPr>
      <t xml:space="preserve"> </t>
    </r>
    <r>
      <rPr>
        <b/>
        <sz val="14"/>
        <color rgb="FFFF0000"/>
        <rFont val="Arial"/>
        <family val="2"/>
      </rPr>
      <t xml:space="preserve"> [incluir nombre del municipio]</t>
    </r>
  </si>
  <si>
    <r>
      <rPr>
        <b/>
        <sz val="16"/>
        <color rgb="FF2F75B5"/>
        <rFont val="Arial"/>
        <family val="2"/>
      </rPr>
      <t>Resultados (resumen) emisiones de compuestos y gases de efecto invernadero 
del municipio de</t>
    </r>
    <r>
      <rPr>
        <b/>
        <sz val="16"/>
        <color theme="4" tint="-0.249977111117893"/>
        <rFont val="Arial"/>
        <family val="2"/>
      </rPr>
      <t xml:space="preserve"> </t>
    </r>
    <r>
      <rPr>
        <b/>
        <sz val="16"/>
        <color rgb="FFFF0000"/>
        <rFont val="Arial"/>
        <family val="2"/>
      </rPr>
      <t xml:space="preserve"> [incluir nombre del municipio]</t>
    </r>
  </si>
  <si>
    <t>Bases de datos de tratamiento de aguas residuales de los municipios</t>
  </si>
  <si>
    <t xml:space="preserve">• </t>
  </si>
  <si>
    <t>COA Federal de SEMARNAT</t>
  </si>
  <si>
    <t xml:space="preserve">COA Estatal de SEMADET </t>
  </si>
  <si>
    <t>Inventario de plantas de tratamiento de agua de CONAGUA</t>
  </si>
  <si>
    <t>Datos de actividad a nivel instalación (COA Federal)</t>
  </si>
  <si>
    <t>o Emisiones GEI recalculadas</t>
  </si>
  <si>
    <t>Sistema Nacional de Información Ambiental y de Recursos Naturales (SNIARN) de la SEMARNAT</t>
  </si>
  <si>
    <t>Inventario de plantas de tratamiento de la Comisión Estatal del Agua (CEA)</t>
  </si>
  <si>
    <t>Inventario de plantas de tratamiento de CONAGUA</t>
  </si>
  <si>
    <t>Nombre de la planta</t>
  </si>
  <si>
    <t>Proceso utilizado</t>
  </si>
  <si>
    <t>Capacidad instalada</t>
  </si>
  <si>
    <t>Caudal tratado</t>
  </si>
  <si>
    <t>Las columnas A, B, C, E, y F (en color verde) se llenan con la información anual recabada.</t>
  </si>
  <si>
    <t xml:space="preserve">En la columna D (en color gris) se tiene que seleccionar el tipo de proceso que se utiliza para el tratamiento. </t>
  </si>
  <si>
    <t>Es importante verificar que los datos se ingresen en las unidades solicitadas en cada columna.</t>
  </si>
  <si>
    <t xml:space="preserve">El Gobierno del estado de Jalisco, a través de la Dirección de Gestión Transversal ante el Cambio Climático de la SEMADET, está obligado a actualizar su inventario de GyCEI, por lo cual se recomienda que la primera consulta se haga a esta dependencia; probablemente dicha información esté disponible por municipio. </t>
  </si>
  <si>
    <t>En el caso de que la información no esté disponible con la SEMADET, se recomienda consultar a la Comisión Estatal del Agua de Jalisco; probablemente en esa dependencia se encuentra toda la información necesaria. Se puede consultar la página https://www.ceajalisco.gob.mx/contenido/plantas_tratamiento/, y sólo se eligen las las plantas de tratamiento de aguas residuales que estén en operación en el año del inventario.</t>
  </si>
  <si>
    <t>Las celdas en color azul se actualizan automáticamente (NO MODIFICAR).</t>
  </si>
  <si>
    <t>Las celdas en color gris están homologadas con los datos utilizados en el inventario estatal; se recomienda NO MODIFICAR sin consultarlo con el gobierno estatal (SEMADET).</t>
  </si>
  <si>
    <t>La celda en color rojo es el resultado y se calcula automáticamente (NO MODIFICAR).</t>
  </si>
  <si>
    <t>Información estadística estatal sobre generación de residuos de INEGI</t>
  </si>
  <si>
    <t>Bases de datos de tratamiento de residuos sólidos de los municipios</t>
  </si>
  <si>
    <t>Cantidad anual depositada para la eliminación de desechos sólidos</t>
  </si>
  <si>
    <t>La celda en color verde son las que se pueden modificar.</t>
  </si>
  <si>
    <t>La columna B (en color verde) se llena con las cantidades anuales depositadas, tratadas e incineradas obtenidas del municipio.</t>
  </si>
  <si>
    <t>Es importante verificar que los datos se ingresen en toneladas.</t>
  </si>
  <si>
    <t>Las celdas en color gris están homologadas con los datos utilizados en el inventario estatal, se recomienda NO MODIFICAR sin consultarlo con el gobierno estatal (SEMADET).</t>
  </si>
  <si>
    <t>Servicio de Información Agroalimentaria y Pesquera (SIAP) disponible en https://www.gob.mx/siap</t>
  </si>
  <si>
    <t>Superficie cosechada de arroz</t>
  </si>
  <si>
    <t>La columna B (en color verde) se llena con la superficie cosechada arroz obtenida del SIAP.</t>
  </si>
  <si>
    <t>Es importante verificar que los datos se ingresen en hectáreas.</t>
  </si>
  <si>
    <t>Se podrá dejar sin llenar esta hoja si la cosecha de arroz no es en el municipio.</t>
  </si>
  <si>
    <t>La celda en color azul se actualiza automáticamente (NO MODIFICAR).</t>
  </si>
  <si>
    <t>El factor de emisión en la celda en color gris está homologado con el utilizado en el inventario estatal, se recomienda NO MODIFICAR sin consultarlo con el gobierno estatal (SEMADET).</t>
  </si>
  <si>
    <r>
      <rPr>
        <b/>
        <sz val="16"/>
        <color rgb="FF2F75B5"/>
        <rFont val="Arial"/>
        <family val="2"/>
      </rPr>
      <t>Emisiones de GEI por manejo de residuos solidos (eliminación, tratamiento biológico, incineración) del municipio de</t>
    </r>
    <r>
      <rPr>
        <b/>
        <sz val="16"/>
        <color theme="4" tint="-0.249977111117893"/>
        <rFont val="Arial"/>
        <family val="2"/>
      </rPr>
      <t xml:space="preserve">  </t>
    </r>
    <r>
      <rPr>
        <b/>
        <sz val="16"/>
        <color rgb="FFFF0000"/>
        <rFont val="Arial"/>
        <family val="2"/>
      </rPr>
      <t>[incluir nombre del municipio]</t>
    </r>
  </si>
  <si>
    <r>
      <rPr>
        <b/>
        <sz val="16"/>
        <color rgb="FF2F75B5"/>
        <rFont val="Arial"/>
        <family val="2"/>
      </rPr>
      <t>Emisiones de GEI por tratamiento y eliminación de aguas residuales domésticas
del municipio de</t>
    </r>
    <r>
      <rPr>
        <b/>
        <sz val="16"/>
        <color theme="4" tint="-0.249977111117893"/>
        <rFont val="Arial"/>
        <family val="2"/>
      </rPr>
      <t xml:space="preserve"> </t>
    </r>
    <r>
      <rPr>
        <b/>
        <sz val="16"/>
        <color rgb="FFFF0000"/>
        <rFont val="Arial"/>
        <family val="2"/>
      </rPr>
      <t xml:space="preserve"> [incluir nombre del municipio]</t>
    </r>
  </si>
  <si>
    <r>
      <rPr>
        <b/>
        <sz val="16"/>
        <color rgb="FF2F75B5"/>
        <rFont val="Arial"/>
        <family val="2"/>
      </rPr>
      <t>Emisiones de GEI por cultivo de arroz del municipio de</t>
    </r>
    <r>
      <rPr>
        <b/>
        <sz val="16"/>
        <color theme="4" tint="-0.249977111117893"/>
        <rFont val="Arial"/>
        <family val="2"/>
      </rPr>
      <t xml:space="preserve"> </t>
    </r>
    <r>
      <rPr>
        <b/>
        <sz val="16"/>
        <color rgb="FFFF0000"/>
        <rFont val="Arial"/>
        <family val="2"/>
      </rPr>
      <t xml:space="preserve"> [incluir el nombre del municipio]</t>
    </r>
  </si>
  <si>
    <r>
      <rPr>
        <b/>
        <sz val="18"/>
        <color rgb="FF2F75B5"/>
        <rFont val="Arial"/>
        <family val="2"/>
      </rPr>
      <t xml:space="preserve">Emisiones de GEI por quema de biomasa (residuos agrícolas, cosecha de caña) 
del municipio de  </t>
    </r>
    <r>
      <rPr>
        <b/>
        <sz val="18"/>
        <color rgb="FFFF0000"/>
        <rFont val="Arial"/>
        <family val="2"/>
      </rPr>
      <t>[incluir el nombre del municipio]</t>
    </r>
  </si>
  <si>
    <r>
      <rPr>
        <b/>
        <sz val="16"/>
        <color rgb="FF2F75B5"/>
        <rFont val="Arial"/>
        <family val="2"/>
      </rPr>
      <t>Emisiones directas e indirectas de óxido nitroso 
(suelos gestionados, gestión de estiércol) 
del municipio de</t>
    </r>
    <r>
      <rPr>
        <b/>
        <sz val="16"/>
        <color rgb="FFFF0000"/>
        <rFont val="Arial"/>
        <family val="2"/>
      </rPr>
      <t xml:space="preserve"> [incluir el nombre del municipio]</t>
    </r>
  </si>
  <si>
    <r>
      <t>En esta hoja se juntan las subcategorías "Tierras de cultivo", "Aplicación de urea", "Emisiones directas de N</t>
    </r>
    <r>
      <rPr>
        <vertAlign val="subscript"/>
        <sz val="10"/>
        <color rgb="FF404040"/>
        <rFont val="Arial"/>
        <family val="2"/>
      </rPr>
      <t>2</t>
    </r>
    <r>
      <rPr>
        <sz val="10"/>
        <color rgb="FF404040"/>
        <rFont val="Arial"/>
        <family val="2"/>
      </rPr>
      <t>O de los suelos gestionados", y "Emisiones indirectas de N</t>
    </r>
    <r>
      <rPr>
        <vertAlign val="subscript"/>
        <sz val="10"/>
        <color rgb="FF404040"/>
        <rFont val="Arial"/>
        <family val="2"/>
      </rPr>
      <t>2</t>
    </r>
    <r>
      <rPr>
        <sz val="10"/>
        <color rgb="FF404040"/>
        <rFont val="Arial"/>
        <family val="2"/>
      </rPr>
      <t>O de los suelos gestionados", porque todas parten de la misma fuente de información.</t>
    </r>
  </si>
  <si>
    <r>
      <t>Los datos de actividad para las subcategorías "Tierras de cultivo", "Aplicación de urea", "Emisiones directas de N</t>
    </r>
    <r>
      <rPr>
        <vertAlign val="subscript"/>
        <sz val="10"/>
        <color rgb="FF404040"/>
        <rFont val="Arial"/>
        <family val="2"/>
      </rPr>
      <t>2</t>
    </r>
    <r>
      <rPr>
        <sz val="10"/>
        <color rgb="FF404040"/>
        <rFont val="Arial"/>
        <family val="2"/>
      </rPr>
      <t>O de los suelos gestionados", y "Emisiones indirectas de N</t>
    </r>
    <r>
      <rPr>
        <vertAlign val="subscript"/>
        <sz val="10"/>
        <color rgb="FF404040"/>
        <rFont val="Arial"/>
        <family val="2"/>
      </rPr>
      <t>2</t>
    </r>
    <r>
      <rPr>
        <sz val="10"/>
        <color rgb="FF404040"/>
        <rFont val="Arial"/>
        <family val="2"/>
      </rPr>
      <t>O de los suelos gestionados", se obtienen de la siguiente fuente de información:</t>
    </r>
  </si>
  <si>
    <r>
      <rPr>
        <b/>
        <sz val="14"/>
        <color rgb="FF2F75B5"/>
        <rFont val="Arial"/>
        <family val="2"/>
      </rPr>
      <t>Emisiones de GEI por ganadería 
(fermentación entérica y gestión de estiércol) 
del municipio de</t>
    </r>
    <r>
      <rPr>
        <b/>
        <sz val="14"/>
        <color theme="4" tint="-0.249977111117893"/>
        <rFont val="Arial"/>
        <family val="2"/>
      </rPr>
      <t xml:space="preserve">  </t>
    </r>
    <r>
      <rPr>
        <b/>
        <sz val="14"/>
        <color rgb="FFFF0000"/>
        <rFont val="Arial"/>
        <family val="2"/>
      </rPr>
      <t>[incluir el nombre del municipio]</t>
    </r>
  </si>
  <si>
    <t>Este inventario está disponible en el Servicio de Información Agroalimentaria y Pesquera (SIAP) disponible en https://www.gob.mx/siap</t>
  </si>
  <si>
    <t>Inventario Ganadero de la Oficina Estatal de Información para el Desarrollo Rural Sustentable de Jalisco (OEIDRUS) de la SAGARPA.</t>
  </si>
  <si>
    <t>Número de animales por tipo de ganado</t>
  </si>
  <si>
    <t>La columna B (en color verde) se llena con el número de animales por tipo de ganado obtenido en el SIAP.</t>
  </si>
  <si>
    <t>Es importante verificar que el dato se ingrese en número de animales.</t>
  </si>
  <si>
    <t>Se podrán dejar sin llenar las celdas correspondientes al tipo de ganado que no sea representativo en el municipio.</t>
  </si>
  <si>
    <t>Los datos en las celdas en color gris (columnas C y G correspondientes a los factores de emisión) están homologados con los utilizados en el inventario estatal; se recomienda NO MODIFICAR sin consultarlo con el gobierno estatal (SEMADET); a su vez, dichos datos están homologados con los nacionales.</t>
  </si>
  <si>
    <r>
      <rPr>
        <b/>
        <sz val="16"/>
        <color rgb="FF2F75B5"/>
        <rFont val="Arial"/>
        <family val="2"/>
      </rPr>
      <t>Emisiones de CyGEI generados por el gobierno del municipio de</t>
    </r>
    <r>
      <rPr>
        <b/>
        <sz val="16"/>
        <color theme="4" tint="-0.249977111117893"/>
        <rFont val="Arial"/>
        <family val="2"/>
      </rPr>
      <t xml:space="preserve"> </t>
    </r>
    <r>
      <rPr>
        <b/>
        <sz val="16"/>
        <color rgb="FFFF0000"/>
        <rFont val="Arial"/>
        <family val="2"/>
      </rPr>
      <t xml:space="preserve">[incluir el nombre del municipio]
</t>
    </r>
    <r>
      <rPr>
        <b/>
        <sz val="16"/>
        <color rgb="FF2F75B5"/>
        <rFont val="Arial"/>
        <family val="2"/>
      </rPr>
      <t xml:space="preserve">a partir del consumo anual de energía eléctrica </t>
    </r>
  </si>
  <si>
    <r>
      <rPr>
        <b/>
        <sz val="16"/>
        <color rgb="FF2F75B5"/>
        <rFont val="Arial"/>
        <family val="2"/>
      </rPr>
      <t xml:space="preserve">Emisiones de GEI por transporte (venta de petrolíferos para transporte) 
del municipio de </t>
    </r>
    <r>
      <rPr>
        <b/>
        <sz val="16"/>
        <color rgb="FFFF0000"/>
        <rFont val="Arial"/>
        <family val="2"/>
      </rPr>
      <t>[incluir el nombre del municipio]</t>
    </r>
  </si>
  <si>
    <t>Datos sobre venta de combustibles en el estado de Jalisco de PEMEX (por municipio).</t>
  </si>
  <si>
    <t>Gas L.P. (para vehículos)</t>
  </si>
  <si>
    <t>Gas natural (para vehículos)</t>
  </si>
  <si>
    <t>Con los datos obtenidos de la venta de combustibles en el municipio (proporcionados por PEMEX) se llena la columna B (en color verde).</t>
  </si>
  <si>
    <t>Es importante verificar que el volumen ingresado en la columna B sea en litros.</t>
  </si>
  <si>
    <t>Los datos en las celdas en color gris están homologados con los utilizados en el inventario estatal. Se recomienda NO MODIFICAR sin consultarlo con el gobierno estatal (SEMADET).</t>
  </si>
  <si>
    <r>
      <t>Kg N</t>
    </r>
    <r>
      <rPr>
        <vertAlign val="subscript"/>
        <sz val="11"/>
        <color theme="1"/>
        <rFont val="Arial"/>
        <family val="2"/>
      </rPr>
      <t>2</t>
    </r>
    <r>
      <rPr>
        <sz val="11"/>
        <color theme="1"/>
        <rFont val="Arial"/>
        <family val="2"/>
      </rPr>
      <t>O/MJ</t>
    </r>
  </si>
  <si>
    <r>
      <t>Kg CH</t>
    </r>
    <r>
      <rPr>
        <vertAlign val="subscript"/>
        <sz val="11"/>
        <color theme="1"/>
        <rFont val="Arial"/>
        <family val="2"/>
      </rPr>
      <t>4</t>
    </r>
    <r>
      <rPr>
        <sz val="11"/>
        <color theme="1"/>
        <rFont val="Arial"/>
        <family val="2"/>
      </rPr>
      <t>/MJ</t>
    </r>
  </si>
  <si>
    <r>
      <rPr>
        <b/>
        <sz val="20"/>
        <color rgb="FF2F75B5"/>
        <rFont val="Arial"/>
        <family val="2"/>
      </rPr>
      <t>emisiones de CyGEI generados por el gobierno del municipio de</t>
    </r>
    <r>
      <rPr>
        <b/>
        <sz val="20"/>
        <color theme="4" tint="-0.249977111117893"/>
        <rFont val="Arial"/>
        <family val="2"/>
      </rPr>
      <t xml:space="preserve"> </t>
    </r>
    <r>
      <rPr>
        <b/>
        <sz val="20"/>
        <color rgb="FFFF0000"/>
        <rFont val="Arial"/>
        <family val="2"/>
      </rPr>
      <t>[incluir el nombre del municipio]</t>
    </r>
    <r>
      <rPr>
        <b/>
        <sz val="20"/>
        <color rgb="FF2F75B5"/>
        <rFont val="Arial"/>
        <family val="2"/>
      </rPr>
      <t xml:space="preserve"> a partir del consumo de combustibles en el periodo comprendido del 01 de enero al 31 de diciembre de cada año</t>
    </r>
  </si>
  <si>
    <t>Consumo eléctrico de todo el año (en KW/h)</t>
  </si>
  <si>
    <t>Facturas de consumo eléctrico (recibos de luz)</t>
  </si>
  <si>
    <t>Las columnas B y C (en color verde) se llenan con el nombre de la dependencia de la cual se tiene la información; por ejemplo: "Presidencia municipal", "Contraloría", "Servicios municipales", etcétera; o, si se tiene un solo dato correspondiente al municipio, sólo se pone "Gobierno municipal", con el nombre del responsable de la información enviada.</t>
  </si>
  <si>
    <t>Con los datos obtenidos del consumo anual de electricidad anual se llenará la columna D (color verde).</t>
  </si>
  <si>
    <t>Es importante verificar que el consumo de electricidad  se ingrese en  Kilo Watt/hora.</t>
  </si>
  <si>
    <t>Factor de Emisión Eléctrico (columna F, color gris). Este valor se actualizará anualmente. Consultar el valor de dicho factor que será publicado por la SENER y/o por la SEMARNAT en la siguiente liga:</t>
  </si>
  <si>
    <t xml:space="preserve">Para la presente herramienta se toma el dato más actualizado, publicado en marzo de 2018, correspondiente al periodo 2017, disponible en: </t>
  </si>
  <si>
    <t xml:space="preserve">Los datos en las celdas en color gris están homologados con los utilizados en el inventario estatal; se recomienda NO MODIFICAR sin consultarlo con el gobierno estatal (SEMADET). </t>
  </si>
  <si>
    <t>Flota vehicular del municipio.</t>
  </si>
  <si>
    <t>Datos sobre venta de combustibles en el municipio.</t>
  </si>
  <si>
    <t>Tipo de unidad</t>
  </si>
  <si>
    <t>Tipo de combustible</t>
  </si>
  <si>
    <t>Volumen de combustible</t>
  </si>
  <si>
    <t>La columna B (en color verde) se llena con el nombre de la dependencia de la cual se tiene la información; por ejemplo: "Presidencia municipal", "Contraloría", "Servicios municipales", etcétera. Si se cuenta con un único dato correspondiente al municipio, sólo se pone "gobierno municipal".</t>
  </si>
  <si>
    <t>Con los datos obtenidos de la flota vehicular se llenarán las columnas C, D y E (color verde).</t>
  </si>
  <si>
    <t>Con los datos de la venta de combustibles en el municipio (proporcionados por PEMEX) se llena la columna F (en color verde). Se deberá hacer un estimado por tipo de vehículo.</t>
  </si>
  <si>
    <t>Es importante verificar que el volumen ingresado en la columna F sea en litros.</t>
  </si>
  <si>
    <t xml:space="preserve">Anexo 7. Orientación para el desarrollo de inventario municipal 
de Gases y Compuestos de Efecto Invernadero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</si>
</sst>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0.000"/>
    <numFmt numFmtId="165" formatCode="0.00000"/>
    <numFmt numFmtId="166" formatCode="#,##0.000_ ;\-#,##0.000\ "/>
    <numFmt numFmtId="167" formatCode="0.0"/>
    <numFmt numFmtId="168" formatCode="0.000"/>
    <numFmt numFmtId="169" formatCode="_-* #,##0.000_-;\-* #,##0.000_-;_-* &quot;-&quot;??_-;_-@_-"/>
    <numFmt numFmtId="170" formatCode="0.0000"/>
  </numFmts>
  <fonts count="68" x14ac:knownFonts="1">
    <font>
      <sz val="11"/>
      <color theme="1"/>
      <name val="Calibri"/>
      <family val="2"/>
      <scheme val="minor"/>
    </font>
    <font>
      <sz val="11"/>
      <color theme="1"/>
      <name val="Calibri"/>
      <family val="2"/>
      <scheme val="minor"/>
    </font>
    <font>
      <sz val="10"/>
      <name val="Arial"/>
      <family val="2"/>
    </font>
    <font>
      <sz val="11"/>
      <color rgb="FF000000"/>
      <name val="Calibri"/>
      <family val="2"/>
    </font>
    <font>
      <vertAlign val="subscript"/>
      <sz val="10"/>
      <name val="Arial"/>
      <family val="2"/>
    </font>
    <font>
      <sz val="10"/>
      <color theme="0"/>
      <name val="Arial"/>
      <family val="2"/>
    </font>
    <font>
      <sz val="11"/>
      <color theme="1"/>
      <name val="Calibri"/>
      <family val="2"/>
    </font>
    <font>
      <b/>
      <sz val="11"/>
      <color theme="1"/>
      <name val="Arial"/>
      <family val="2"/>
    </font>
    <font>
      <sz val="11"/>
      <color theme="1"/>
      <name val="Arial"/>
      <family val="2"/>
    </font>
    <font>
      <sz val="11"/>
      <color rgb="FFFF0000"/>
      <name val="Arial"/>
      <family val="2"/>
    </font>
    <font>
      <b/>
      <sz val="16"/>
      <name val="Arial"/>
      <family val="2"/>
    </font>
    <font>
      <sz val="11"/>
      <color rgb="FF000000"/>
      <name val="Arial"/>
      <family val="2"/>
    </font>
    <font>
      <sz val="10"/>
      <color rgb="FF000000"/>
      <name val="Arial"/>
      <family val="2"/>
    </font>
    <font>
      <sz val="11"/>
      <name val="Arial"/>
      <family val="2"/>
    </font>
    <font>
      <sz val="10"/>
      <color theme="1"/>
      <name val="Arial"/>
      <family val="2"/>
    </font>
    <font>
      <b/>
      <sz val="16"/>
      <color rgb="FFFF0000"/>
      <name val="Arial"/>
      <family val="2"/>
    </font>
    <font>
      <b/>
      <sz val="12"/>
      <color theme="0"/>
      <name val="Arial"/>
      <family val="2"/>
    </font>
    <font>
      <b/>
      <sz val="11"/>
      <color theme="0"/>
      <name val="Arial"/>
      <family val="2"/>
    </font>
    <font>
      <b/>
      <sz val="9"/>
      <color theme="0"/>
      <name val="Arial"/>
      <family val="2"/>
    </font>
    <font>
      <b/>
      <sz val="9"/>
      <color theme="1"/>
      <name val="Arial"/>
      <family val="2"/>
    </font>
    <font>
      <b/>
      <sz val="11"/>
      <name val="Arial"/>
      <family val="2"/>
    </font>
    <font>
      <sz val="11"/>
      <color theme="4"/>
      <name val="Arial"/>
      <family val="2"/>
    </font>
    <font>
      <sz val="10"/>
      <color theme="4"/>
      <name val="Arial"/>
      <family val="2"/>
    </font>
    <font>
      <sz val="11"/>
      <color rgb="FF0070C0"/>
      <name val="Arial"/>
      <family val="2"/>
    </font>
    <font>
      <b/>
      <sz val="14"/>
      <color theme="5"/>
      <name val="Arial"/>
      <family val="2"/>
    </font>
    <font>
      <b/>
      <sz val="11"/>
      <color theme="5"/>
      <name val="Arial"/>
      <family val="2"/>
    </font>
    <font>
      <sz val="11"/>
      <color theme="0"/>
      <name val="Arial"/>
      <family val="2"/>
    </font>
    <font>
      <b/>
      <sz val="12"/>
      <color rgb="FF365F91"/>
      <name val="Arial"/>
      <family val="2"/>
    </font>
    <font>
      <sz val="10"/>
      <color rgb="FF404040"/>
      <name val="Arial"/>
      <family val="2"/>
    </font>
    <font>
      <b/>
      <sz val="10"/>
      <color rgb="FF404040"/>
      <name val="Arial"/>
      <family val="2"/>
    </font>
    <font>
      <sz val="10"/>
      <color rgb="FF404040"/>
      <name val="Symbol"/>
      <family val="1"/>
      <charset val="2"/>
    </font>
    <font>
      <u/>
      <sz val="11"/>
      <color theme="10"/>
      <name val="Calibri"/>
      <family val="2"/>
    </font>
    <font>
      <b/>
      <sz val="22"/>
      <color theme="4" tint="-0.249977111117893"/>
      <name val="Arial"/>
      <family val="2"/>
    </font>
    <font>
      <sz val="14"/>
      <color theme="1"/>
      <name val="Arial"/>
      <family val="2"/>
    </font>
    <font>
      <b/>
      <sz val="11"/>
      <color theme="4" tint="-0.249977111117893"/>
      <name val="Arial"/>
      <family val="2"/>
    </font>
    <font>
      <b/>
      <sz val="14"/>
      <color theme="4" tint="-0.249977111117893"/>
      <name val="Arial"/>
      <family val="2"/>
    </font>
    <font>
      <b/>
      <sz val="16"/>
      <color theme="4" tint="-0.249977111117893"/>
      <name val="Arial"/>
      <family val="2"/>
    </font>
    <font>
      <b/>
      <sz val="10"/>
      <color rgb="FF000000"/>
      <name val="Arial"/>
      <family val="2"/>
    </font>
    <font>
      <sz val="14"/>
      <color theme="4" tint="-0.249977111117893"/>
      <name val="Arial"/>
      <family val="2"/>
    </font>
    <font>
      <b/>
      <sz val="14"/>
      <color rgb="FFFF0000"/>
      <name val="Arial"/>
      <family val="2"/>
    </font>
    <font>
      <b/>
      <sz val="18"/>
      <color theme="4" tint="-0.249977111117893"/>
      <name val="Arial"/>
      <family val="2"/>
    </font>
    <font>
      <b/>
      <sz val="18"/>
      <color rgb="FFFF0000"/>
      <name val="Arial"/>
      <family val="2"/>
    </font>
    <font>
      <b/>
      <sz val="20"/>
      <color theme="4" tint="-0.249977111117893"/>
      <name val="Arial"/>
      <family val="2"/>
    </font>
    <font>
      <b/>
      <sz val="20"/>
      <color rgb="FFFF0000"/>
      <name val="Arial"/>
      <family val="2"/>
    </font>
    <font>
      <sz val="13"/>
      <color theme="1"/>
      <name val="Arial"/>
      <family val="2"/>
    </font>
    <font>
      <sz val="13"/>
      <color rgb="FF404040"/>
      <name val="Arial"/>
      <family val="2"/>
    </font>
    <font>
      <sz val="13"/>
      <name val="Arial"/>
      <family val="2"/>
    </font>
    <font>
      <b/>
      <sz val="13"/>
      <name val="Arial"/>
      <family val="2"/>
    </font>
    <font>
      <u/>
      <sz val="10"/>
      <color theme="10"/>
      <name val="Calibri"/>
      <family val="2"/>
    </font>
    <font>
      <u/>
      <sz val="10"/>
      <color theme="10"/>
      <name val="Arial"/>
      <family val="2"/>
    </font>
    <font>
      <vertAlign val="subscript"/>
      <sz val="10"/>
      <color rgb="FF404040"/>
      <name val="Arial"/>
      <family val="2"/>
    </font>
    <font>
      <sz val="10"/>
      <color rgb="FFFF0000"/>
      <name val="Arial"/>
      <family val="2"/>
    </font>
    <font>
      <u/>
      <sz val="13"/>
      <color theme="10"/>
      <name val="Arial"/>
      <family val="2"/>
    </font>
    <font>
      <b/>
      <sz val="14"/>
      <color rgb="FF2F75B5"/>
      <name val="Arial"/>
      <family val="2"/>
    </font>
    <font>
      <b/>
      <sz val="12"/>
      <color rgb="FF2F75B5"/>
      <name val="Arial"/>
      <family val="2"/>
    </font>
    <font>
      <b/>
      <sz val="16"/>
      <color rgb="FF2F75B5"/>
      <name val="Arial"/>
      <family val="2"/>
    </font>
    <font>
      <b/>
      <sz val="22"/>
      <color rgb="FF2F75B5"/>
      <name val="Arial"/>
      <family val="2"/>
    </font>
    <font>
      <b/>
      <sz val="20"/>
      <color rgb="FF2F75B5"/>
      <name val="Arial"/>
      <family val="2"/>
    </font>
    <font>
      <b/>
      <sz val="13"/>
      <color rgb="FF2F75B5"/>
      <name val="Arial"/>
      <family val="2"/>
    </font>
    <font>
      <b/>
      <sz val="10"/>
      <color theme="0"/>
      <name val="Arial"/>
      <family val="2"/>
    </font>
    <font>
      <b/>
      <vertAlign val="subscript"/>
      <sz val="11"/>
      <color theme="0"/>
      <name val="Arial"/>
      <family val="2"/>
    </font>
    <font>
      <b/>
      <vertAlign val="subscript"/>
      <sz val="11"/>
      <name val="Arial"/>
      <family val="2"/>
    </font>
    <font>
      <b/>
      <vertAlign val="subscript"/>
      <sz val="11"/>
      <color theme="1"/>
      <name val="Arial"/>
      <family val="2"/>
    </font>
    <font>
      <b/>
      <vertAlign val="subscript"/>
      <sz val="9"/>
      <color theme="0"/>
      <name val="Arial"/>
      <family val="2"/>
    </font>
    <font>
      <b/>
      <sz val="18"/>
      <color rgb="FF2F75B5"/>
      <name val="Arial"/>
      <family val="2"/>
    </font>
    <font>
      <vertAlign val="subscript"/>
      <sz val="11"/>
      <color theme="1"/>
      <name val="Arial"/>
      <family val="2"/>
    </font>
    <font>
      <sz val="12"/>
      <color theme="1"/>
      <name val="Arial"/>
      <family val="2"/>
    </font>
    <font>
      <u/>
      <sz val="11"/>
      <color theme="1"/>
      <name val="Calibri"/>
      <family val="2"/>
      <scheme val="minor"/>
    </font>
  </fonts>
  <fills count="25">
    <fill>
      <patternFill patternType="none"/>
    </fill>
    <fill>
      <patternFill patternType="gray125"/>
    </fill>
    <fill>
      <patternFill patternType="solid">
        <fgColor theme="1" tint="0.34998626667073579"/>
        <bgColor indexed="64"/>
      </patternFill>
    </fill>
    <fill>
      <patternFill patternType="solid">
        <fgColor rgb="FFA20000"/>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theme="0"/>
        <bgColor indexed="64"/>
      </patternFill>
    </fill>
    <fill>
      <patternFill patternType="solid">
        <fgColor rgb="FFC0000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
      <patternFill patternType="solid">
        <fgColor theme="4"/>
        <bgColor indexed="64"/>
      </patternFill>
    </fill>
    <fill>
      <patternFill patternType="solid">
        <fgColor theme="6" tint="0.39997558519241921"/>
        <bgColor indexed="64"/>
      </patternFill>
    </fill>
    <fill>
      <patternFill patternType="solid">
        <fgColor rgb="FFFF0000"/>
        <bgColor indexed="64"/>
      </patternFill>
    </fill>
    <fill>
      <patternFill patternType="solid">
        <fgColor theme="1"/>
        <bgColor indexed="64"/>
      </patternFill>
    </fill>
    <fill>
      <patternFill patternType="solid">
        <fgColor theme="6"/>
        <bgColor indexed="64"/>
      </patternFill>
    </fill>
    <fill>
      <patternFill patternType="solid">
        <fgColor theme="0" tint="-0.14999847407452621"/>
        <bgColor indexed="9"/>
      </patternFill>
    </fill>
    <fill>
      <patternFill patternType="solid">
        <fgColor theme="2" tint="-0.499984740745262"/>
        <bgColor indexed="64"/>
      </patternFill>
    </fill>
    <fill>
      <patternFill patternType="solid">
        <fgColor theme="9" tint="0.39997558519241921"/>
        <bgColor indexed="64"/>
      </patternFill>
    </fill>
    <fill>
      <patternFill patternType="solid">
        <fgColor theme="2"/>
        <bgColor indexed="64"/>
      </patternFill>
    </fill>
    <fill>
      <patternFill patternType="solid">
        <fgColor theme="3"/>
        <bgColor indexed="64"/>
      </patternFill>
    </fill>
    <fill>
      <patternFill patternType="solid">
        <fgColor theme="4" tint="0.79998168889431442"/>
        <bgColor indexed="64"/>
      </patternFill>
    </fill>
    <fill>
      <patternFill patternType="solid">
        <fgColor theme="9"/>
        <bgColor indexed="64"/>
      </patternFill>
    </fill>
    <fill>
      <patternFill patternType="solid">
        <fgColor theme="6" tint="0.59999389629810485"/>
        <bgColor indexed="64"/>
      </patternFill>
    </fill>
    <fill>
      <patternFill patternType="solid">
        <fgColor theme="2" tint="-0.249977111117893"/>
        <bgColor indexed="64"/>
      </patternFill>
    </fill>
  </fills>
  <borders count="6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s>
  <cellStyleXfs count="6">
    <xf numFmtId="0" fontId="0" fillId="0" borderId="0"/>
    <xf numFmtId="43" fontId="1" fillId="0" borderId="0" applyFont="0" applyFill="0" applyBorder="0" applyAlignment="0" applyProtection="0"/>
    <xf numFmtId="0" fontId="2" fillId="0" borderId="0"/>
    <xf numFmtId="43" fontId="2" fillId="0" borderId="0" applyFont="0" applyFill="0" applyBorder="0" applyAlignment="0" applyProtection="0"/>
    <xf numFmtId="0" fontId="3" fillId="0" borderId="0"/>
    <xf numFmtId="0" fontId="31" fillId="0" borderId="0" applyNumberFormat="0" applyFill="0" applyBorder="0" applyAlignment="0" applyProtection="0">
      <alignment vertical="top"/>
      <protection locked="0"/>
    </xf>
  </cellStyleXfs>
  <cellXfs count="475">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0" xfId="0" applyAlignment="1">
      <alignment wrapText="1"/>
    </xf>
    <xf numFmtId="0" fontId="0" fillId="0" borderId="0" xfId="0"/>
    <xf numFmtId="0" fontId="2" fillId="0" borderId="0" xfId="0" applyFont="1" applyBorder="1" applyAlignment="1">
      <alignment horizontal="center" vertical="top" wrapText="1"/>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2" fillId="0" borderId="0" xfId="0" applyFont="1" applyBorder="1" applyAlignment="1">
      <alignment wrapText="1"/>
    </xf>
    <xf numFmtId="0" fontId="2" fillId="5" borderId="15" xfId="0" applyFont="1" applyFill="1" applyBorder="1" applyAlignment="1">
      <alignment horizontal="center" vertical="center" wrapText="1"/>
    </xf>
    <xf numFmtId="0" fontId="6" fillId="0" borderId="0" xfId="0" applyFont="1"/>
    <xf numFmtId="0" fontId="7" fillId="0" borderId="0" xfId="0" applyFont="1"/>
    <xf numFmtId="0" fontId="8" fillId="0" borderId="0" xfId="0" applyFont="1"/>
    <xf numFmtId="0" fontId="8" fillId="0" borderId="0" xfId="0" applyFont="1" applyBorder="1" applyAlignment="1">
      <alignment horizontal="center" vertical="center"/>
    </xf>
    <xf numFmtId="0" fontId="9" fillId="0" borderId="0" xfId="0" applyFont="1" applyAlignment="1">
      <alignment horizontal="center" vertical="center" wrapText="1"/>
    </xf>
    <xf numFmtId="0" fontId="8" fillId="15" borderId="15" xfId="0" applyFont="1" applyFill="1" applyBorder="1"/>
    <xf numFmtId="0" fontId="8" fillId="0" borderId="0" xfId="0" applyFont="1" applyAlignment="1">
      <alignment horizontal="center"/>
    </xf>
    <xf numFmtId="0" fontId="7" fillId="5" borderId="6"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17" fillId="4" borderId="6" xfId="0" applyFont="1" applyFill="1" applyBorder="1" applyAlignment="1">
      <alignment horizontal="center" vertical="center" wrapText="1"/>
    </xf>
    <xf numFmtId="0" fontId="17" fillId="10" borderId="6" xfId="0" applyFont="1" applyFill="1" applyBorder="1" applyAlignment="1">
      <alignment horizontal="center" vertical="center" wrapText="1"/>
    </xf>
    <xf numFmtId="0" fontId="17" fillId="8" borderId="6" xfId="0" applyFont="1" applyFill="1" applyBorder="1" applyAlignment="1">
      <alignment horizontal="center" vertical="center" wrapText="1"/>
    </xf>
    <xf numFmtId="0" fontId="20" fillId="9" borderId="6" xfId="0" applyFont="1" applyFill="1" applyBorder="1" applyAlignment="1">
      <alignment horizontal="center" vertical="center" wrapText="1"/>
    </xf>
    <xf numFmtId="0" fontId="7" fillId="9" borderId="6" xfId="0" applyFont="1" applyFill="1" applyBorder="1" applyAlignment="1">
      <alignment horizontal="center" vertical="center" wrapText="1"/>
    </xf>
    <xf numFmtId="49" fontId="22" fillId="12" borderId="31" xfId="0" applyNumberFormat="1" applyFont="1" applyFill="1" applyBorder="1" applyAlignment="1">
      <alignment horizontal="center" vertical="center" wrapText="1"/>
    </xf>
    <xf numFmtId="0" fontId="23" fillId="12" borderId="6" xfId="0" applyNumberFormat="1" applyFont="1" applyFill="1" applyBorder="1" applyAlignment="1">
      <alignment horizontal="center" vertical="center" wrapText="1"/>
    </xf>
    <xf numFmtId="0" fontId="21" fillId="12" borderId="17" xfId="0" applyFont="1" applyFill="1" applyBorder="1" applyAlignment="1">
      <alignment horizontal="center" vertical="center" wrapText="1"/>
    </xf>
    <xf numFmtId="0" fontId="23" fillId="12" borderId="5" xfId="0" applyNumberFormat="1" applyFont="1" applyFill="1" applyBorder="1" applyAlignment="1">
      <alignment horizontal="center" vertical="center" wrapText="1"/>
    </xf>
    <xf numFmtId="4" fontId="21" fillId="12" borderId="17" xfId="0" applyNumberFormat="1" applyFont="1" applyFill="1" applyBorder="1" applyAlignment="1">
      <alignment horizontal="center" vertical="center" wrapText="1"/>
    </xf>
    <xf numFmtId="0" fontId="17" fillId="13" borderId="23" xfId="0" applyFont="1" applyFill="1" applyBorder="1" applyAlignment="1">
      <alignment horizontal="center" vertical="center"/>
    </xf>
    <xf numFmtId="165" fontId="17" fillId="13" borderId="14" xfId="0" applyNumberFormat="1" applyFont="1" applyFill="1" applyBorder="1" applyAlignment="1">
      <alignment horizontal="center" vertical="center"/>
    </xf>
    <xf numFmtId="0" fontId="23" fillId="12" borderId="18" xfId="0" applyNumberFormat="1" applyFont="1" applyFill="1" applyBorder="1" applyAlignment="1">
      <alignment horizontal="center" vertical="center" wrapText="1"/>
    </xf>
    <xf numFmtId="0" fontId="21" fillId="12" borderId="18" xfId="0" applyFont="1" applyFill="1" applyBorder="1" applyAlignment="1">
      <alignment horizontal="center" vertical="center" wrapText="1"/>
    </xf>
    <xf numFmtId="4" fontId="21" fillId="12" borderId="16" xfId="0" applyNumberFormat="1" applyFont="1" applyFill="1" applyBorder="1" applyAlignment="1">
      <alignment horizontal="center" vertical="center" wrapText="1"/>
    </xf>
    <xf numFmtId="0" fontId="17" fillId="13" borderId="11" xfId="0" applyFont="1" applyFill="1" applyBorder="1" applyAlignment="1">
      <alignment horizontal="center" vertical="center"/>
    </xf>
    <xf numFmtId="165" fontId="17" fillId="13" borderId="7" xfId="0" applyNumberFormat="1" applyFont="1" applyFill="1" applyBorder="1" applyAlignment="1">
      <alignment horizontal="center" vertical="center"/>
    </xf>
    <xf numFmtId="0" fontId="23" fillId="12" borderId="8" xfId="0" applyNumberFormat="1" applyFont="1" applyFill="1" applyBorder="1" applyAlignment="1">
      <alignment horizontal="center" vertical="center" wrapText="1"/>
    </xf>
    <xf numFmtId="0" fontId="21" fillId="12" borderId="8" xfId="0" applyFont="1" applyFill="1" applyBorder="1" applyAlignment="1">
      <alignment horizontal="center" vertical="center" wrapText="1"/>
    </xf>
    <xf numFmtId="4" fontId="21" fillId="12" borderId="22" xfId="0" applyNumberFormat="1" applyFont="1" applyFill="1" applyBorder="1" applyAlignment="1">
      <alignment horizontal="center" vertical="center" wrapText="1"/>
    </xf>
    <xf numFmtId="49" fontId="2" fillId="12" borderId="25" xfId="0" applyNumberFormat="1" applyFont="1" applyFill="1" applyBorder="1" applyAlignment="1">
      <alignment horizontal="center" vertical="center" wrapText="1"/>
    </xf>
    <xf numFmtId="0" fontId="13" fillId="12" borderId="5" xfId="0" applyFont="1" applyFill="1" applyBorder="1" applyAlignment="1">
      <alignment horizontal="center" vertical="center" wrapText="1"/>
    </xf>
    <xf numFmtId="4" fontId="13" fillId="12" borderId="5" xfId="0" applyNumberFormat="1" applyFont="1" applyFill="1" applyBorder="1" applyAlignment="1">
      <alignment horizontal="center" vertical="center" wrapText="1"/>
    </xf>
    <xf numFmtId="0" fontId="17" fillId="13" borderId="10" xfId="0" applyFont="1" applyFill="1" applyBorder="1" applyAlignment="1">
      <alignment horizontal="center" vertical="center"/>
    </xf>
    <xf numFmtId="165" fontId="17" fillId="13" borderId="0" xfId="0" applyNumberFormat="1" applyFont="1" applyFill="1" applyAlignment="1">
      <alignment horizontal="center" vertical="center"/>
    </xf>
    <xf numFmtId="49" fontId="2" fillId="12" borderId="5" xfId="0" applyNumberFormat="1" applyFont="1" applyFill="1" applyBorder="1" applyAlignment="1">
      <alignment horizontal="center" vertical="center" wrapText="1"/>
    </xf>
    <xf numFmtId="0" fontId="7" fillId="0" borderId="2" xfId="0" applyFont="1" applyFill="1" applyBorder="1" applyAlignment="1">
      <alignment vertical="center" wrapText="1"/>
    </xf>
    <xf numFmtId="0" fontId="7" fillId="0" borderId="0" xfId="0" applyFont="1" applyFill="1" applyBorder="1" applyAlignment="1">
      <alignment vertical="center" wrapText="1"/>
    </xf>
    <xf numFmtId="3" fontId="13" fillId="12" borderId="5" xfId="0" applyNumberFormat="1" applyFont="1" applyFill="1" applyBorder="1" applyAlignment="1">
      <alignment horizontal="center" vertical="center" wrapText="1"/>
    </xf>
    <xf numFmtId="0" fontId="8" fillId="12" borderId="5" xfId="0" applyFont="1" applyFill="1" applyBorder="1" applyAlignment="1">
      <alignment horizontal="center" vertical="center"/>
    </xf>
    <xf numFmtId="2" fontId="2" fillId="12" borderId="5" xfId="0" applyNumberFormat="1" applyFont="1" applyFill="1" applyBorder="1" applyAlignment="1">
      <alignment horizontal="center" vertical="center" wrapText="1"/>
    </xf>
    <xf numFmtId="1" fontId="13" fillId="12" borderId="5" xfId="0" applyNumberFormat="1" applyFont="1" applyFill="1" applyBorder="1" applyAlignment="1">
      <alignment horizontal="center" vertical="center" wrapText="1"/>
    </xf>
    <xf numFmtId="49" fontId="13" fillId="12" borderId="5" xfId="0" applyNumberFormat="1" applyFont="1" applyFill="1" applyBorder="1" applyAlignment="1">
      <alignment horizontal="center" vertical="center" wrapText="1"/>
    </xf>
    <xf numFmtId="3" fontId="8" fillId="12" borderId="5" xfId="0" applyNumberFormat="1" applyFont="1" applyFill="1" applyBorder="1" applyAlignment="1">
      <alignment horizontal="center" vertical="center" wrapText="1"/>
    </xf>
    <xf numFmtId="1" fontId="8" fillId="12" borderId="5" xfId="0" applyNumberFormat="1" applyFont="1" applyFill="1" applyBorder="1" applyAlignment="1">
      <alignment horizontal="center" vertical="center" wrapText="1"/>
    </xf>
    <xf numFmtId="0" fontId="7" fillId="0" borderId="0" xfId="0" applyFont="1" applyBorder="1" applyAlignment="1">
      <alignment horizontal="center" vertical="center" wrapText="1"/>
    </xf>
    <xf numFmtId="0" fontId="8" fillId="0" borderId="0" xfId="0" applyFont="1" applyBorder="1" applyAlignment="1">
      <alignment horizontal="center" vertical="center" wrapText="1"/>
    </xf>
    <xf numFmtId="0" fontId="17" fillId="13" borderId="5" xfId="0" applyFont="1" applyFill="1" applyBorder="1" applyAlignment="1">
      <alignment horizontal="center" vertical="center"/>
    </xf>
    <xf numFmtId="166" fontId="17" fillId="13" borderId="5" xfId="1" applyNumberFormat="1" applyFont="1" applyFill="1" applyBorder="1" applyAlignment="1">
      <alignment horizontal="center" vertical="center"/>
    </xf>
    <xf numFmtId="164" fontId="17" fillId="13" borderId="5" xfId="1" applyNumberFormat="1" applyFont="1" applyFill="1" applyBorder="1" applyAlignment="1">
      <alignment horizontal="center" vertical="center"/>
    </xf>
    <xf numFmtId="0" fontId="8" fillId="0" borderId="0" xfId="0" applyFont="1" applyAlignment="1">
      <alignment horizontal="center" vertical="center"/>
    </xf>
    <xf numFmtId="0" fontId="8" fillId="0" borderId="0" xfId="0" applyFont="1" applyAlignment="1">
      <alignment vertical="center"/>
    </xf>
    <xf numFmtId="164" fontId="17" fillId="13" borderId="5" xfId="0" applyNumberFormat="1" applyFont="1" applyFill="1" applyBorder="1" applyAlignment="1">
      <alignment horizontal="center" vertical="center"/>
    </xf>
    <xf numFmtId="0" fontId="7" fillId="0" borderId="0" xfId="0" applyFont="1" applyAlignment="1">
      <alignment horizontal="center" vertical="center"/>
    </xf>
    <xf numFmtId="164" fontId="8" fillId="0" borderId="2" xfId="0" applyNumberFormat="1" applyFont="1" applyBorder="1" applyAlignment="1">
      <alignment horizontal="center" vertical="center" wrapText="1"/>
    </xf>
    <xf numFmtId="164" fontId="8" fillId="0" borderId="0" xfId="0" applyNumberFormat="1" applyFont="1" applyAlignment="1">
      <alignment horizontal="center" vertical="center"/>
    </xf>
    <xf numFmtId="4" fontId="8" fillId="0" borderId="0" xfId="0" applyNumberFormat="1" applyFont="1" applyAlignment="1">
      <alignment horizontal="center" vertical="center"/>
    </xf>
    <xf numFmtId="0" fontId="7" fillId="0" borderId="0" xfId="0" applyFont="1" applyBorder="1" applyAlignment="1">
      <alignment horizontal="center" vertical="center"/>
    </xf>
    <xf numFmtId="0" fontId="8" fillId="0" borderId="0" xfId="0" applyFont="1" applyBorder="1" applyAlignment="1">
      <alignment horizontal="center"/>
    </xf>
    <xf numFmtId="0" fontId="8" fillId="3" borderId="5"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5" borderId="15" xfId="0" applyFont="1" applyFill="1" applyBorder="1" applyAlignment="1">
      <alignment horizontal="center" wrapText="1"/>
    </xf>
    <xf numFmtId="0" fontId="8" fillId="5" borderId="15" xfId="0" applyFont="1" applyFill="1" applyBorder="1"/>
    <xf numFmtId="0" fontId="8" fillId="11" borderId="15" xfId="0" applyFont="1" applyFill="1" applyBorder="1"/>
    <xf numFmtId="0" fontId="26" fillId="2" borderId="15" xfId="0" applyFont="1" applyFill="1" applyBorder="1"/>
    <xf numFmtId="0" fontId="26" fillId="14" borderId="15" xfId="0" applyFont="1" applyFill="1" applyBorder="1"/>
    <xf numFmtId="0" fontId="8" fillId="14" borderId="15" xfId="0" applyFont="1" applyFill="1" applyBorder="1"/>
    <xf numFmtId="0" fontId="8" fillId="0" borderId="15" xfId="0" applyFont="1" applyFill="1" applyBorder="1"/>
    <xf numFmtId="0" fontId="8" fillId="13" borderId="15" xfId="0" applyFont="1" applyFill="1" applyBorder="1"/>
    <xf numFmtId="0" fontId="7" fillId="5" borderId="5"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8" xfId="0" applyFont="1" applyFill="1" applyBorder="1" applyAlignment="1">
      <alignment horizontal="center" vertical="center" wrapText="1"/>
    </xf>
    <xf numFmtId="164" fontId="17" fillId="11" borderId="5" xfId="0" applyNumberFormat="1" applyFont="1" applyFill="1" applyBorder="1" applyAlignment="1">
      <alignment horizontal="center" vertical="center" wrapText="1"/>
    </xf>
    <xf numFmtId="164" fontId="17" fillId="7" borderId="20" xfId="0" applyNumberFormat="1" applyFont="1" applyFill="1" applyBorder="1" applyAlignment="1">
      <alignment horizontal="center" vertical="center"/>
    </xf>
    <xf numFmtId="0" fontId="8" fillId="5" borderId="39" xfId="0" applyFont="1" applyFill="1" applyBorder="1" applyAlignment="1">
      <alignment horizontal="center" vertical="center"/>
    </xf>
    <xf numFmtId="0" fontId="11" fillId="5" borderId="15" xfId="0" applyFont="1" applyFill="1" applyBorder="1" applyAlignment="1">
      <alignment horizontal="center" vertical="center" wrapText="1"/>
    </xf>
    <xf numFmtId="0" fontId="26" fillId="2" borderId="15" xfId="0" applyFont="1" applyFill="1" applyBorder="1" applyAlignment="1">
      <alignment vertical="center" wrapText="1"/>
    </xf>
    <xf numFmtId="0" fontId="26" fillId="2" borderId="15" xfId="0" applyFont="1" applyFill="1" applyBorder="1" applyAlignment="1">
      <alignment horizontal="center" vertical="center" wrapText="1"/>
    </xf>
    <xf numFmtId="0" fontId="8" fillId="5" borderId="39" xfId="0" applyFont="1" applyFill="1" applyBorder="1" applyAlignment="1">
      <alignment vertical="center" wrapText="1"/>
    </xf>
    <xf numFmtId="0" fontId="8" fillId="0" borderId="0" xfId="0" applyFont="1" applyAlignment="1">
      <alignment wrapText="1"/>
    </xf>
    <xf numFmtId="0" fontId="7" fillId="5" borderId="15" xfId="0" applyFont="1" applyFill="1" applyBorder="1" applyAlignment="1">
      <alignment horizontal="center" vertical="center" wrapText="1"/>
    </xf>
    <xf numFmtId="0" fontId="8" fillId="0" borderId="0" xfId="0" applyFont="1" applyFill="1" applyBorder="1" applyAlignment="1">
      <alignment horizontal="center" vertical="center"/>
    </xf>
    <xf numFmtId="0" fontId="8" fillId="0" borderId="0" xfId="0" applyFont="1" applyAlignment="1">
      <alignment horizontal="center"/>
    </xf>
    <xf numFmtId="0" fontId="29" fillId="0" borderId="0" xfId="0" applyFont="1" applyAlignment="1">
      <alignment horizontal="center"/>
    </xf>
    <xf numFmtId="0" fontId="0" fillId="0" borderId="0" xfId="0" applyAlignment="1">
      <alignment vertical="center"/>
    </xf>
    <xf numFmtId="0" fontId="8" fillId="0" borderId="0" xfId="0" applyFont="1" applyFill="1" applyAlignment="1">
      <alignment vertical="center"/>
    </xf>
    <xf numFmtId="0" fontId="8" fillId="0" borderId="0" xfId="0" applyFont="1" applyBorder="1" applyAlignment="1">
      <alignment vertical="center"/>
    </xf>
    <xf numFmtId="0" fontId="11" fillId="0" borderId="0" xfId="4" applyFont="1" applyFill="1" applyBorder="1" applyAlignment="1">
      <alignment horizontal="center" vertical="center"/>
    </xf>
    <xf numFmtId="0" fontId="13" fillId="5" borderId="5" xfId="4" applyFont="1" applyFill="1" applyBorder="1" applyAlignment="1">
      <alignment horizontal="center" vertical="center" wrapText="1"/>
    </xf>
    <xf numFmtId="0" fontId="11" fillId="5" borderId="5" xfId="4" applyFont="1" applyFill="1" applyBorder="1" applyAlignment="1">
      <alignment horizontal="center" vertical="center" wrapText="1"/>
    </xf>
    <xf numFmtId="0" fontId="11" fillId="5" borderId="41" xfId="4" applyFont="1" applyFill="1" applyBorder="1" applyAlignment="1">
      <alignment horizontal="center" vertical="center" wrapText="1"/>
    </xf>
    <xf numFmtId="0" fontId="11" fillId="5" borderId="17" xfId="4" applyFont="1" applyFill="1" applyBorder="1" applyAlignment="1">
      <alignment horizontal="center" vertical="center" wrapText="1"/>
    </xf>
    <xf numFmtId="0" fontId="11" fillId="5" borderId="42" xfId="4" applyFont="1" applyFill="1" applyBorder="1" applyAlignment="1">
      <alignment horizontal="center" vertical="center" wrapText="1"/>
    </xf>
    <xf numFmtId="0" fontId="11" fillId="5" borderId="55" xfId="4" applyFont="1" applyFill="1" applyBorder="1" applyAlignment="1">
      <alignment horizontal="center" vertical="center" wrapText="1"/>
    </xf>
    <xf numFmtId="0" fontId="11" fillId="5" borderId="24" xfId="4" applyFont="1" applyFill="1" applyBorder="1" applyAlignment="1">
      <alignment horizontal="center" vertical="center" wrapText="1"/>
    </xf>
    <xf numFmtId="0" fontId="8" fillId="0" borderId="0" xfId="0" applyFont="1" applyFill="1" applyAlignment="1">
      <alignment horizontal="center" vertical="center"/>
    </xf>
    <xf numFmtId="0" fontId="32" fillId="0" borderId="0" xfId="0" applyFont="1" applyAlignment="1">
      <alignment horizontal="center" wrapText="1"/>
    </xf>
    <xf numFmtId="0" fontId="27" fillId="0" borderId="0" xfId="0" applyFont="1" applyAlignment="1">
      <alignment vertical="center"/>
    </xf>
    <xf numFmtId="0" fontId="32" fillId="0" borderId="0" xfId="0" applyFont="1" applyAlignment="1">
      <alignment horizontal="center" vertical="center" wrapText="1"/>
    </xf>
    <xf numFmtId="0" fontId="7" fillId="0" borderId="0" xfId="0" applyFont="1" applyAlignment="1">
      <alignment vertical="center"/>
    </xf>
    <xf numFmtId="0" fontId="12" fillId="0" borderId="33" xfId="4" applyFont="1" applyFill="1" applyBorder="1" applyAlignment="1">
      <alignment horizontal="left" vertical="center" wrapText="1"/>
    </xf>
    <xf numFmtId="0" fontId="2" fillId="0" borderId="18" xfId="4" applyFont="1" applyFill="1" applyBorder="1" applyAlignment="1">
      <alignment horizontal="left" vertical="center" wrapText="1"/>
    </xf>
    <xf numFmtId="0" fontId="14" fillId="0" borderId="51" xfId="0" applyFont="1" applyBorder="1" applyAlignment="1">
      <alignment horizontal="center" vertical="center"/>
    </xf>
    <xf numFmtId="0" fontId="14" fillId="0" borderId="54" xfId="0" applyFont="1" applyBorder="1" applyAlignment="1">
      <alignment horizontal="center" vertical="center"/>
    </xf>
    <xf numFmtId="0" fontId="14" fillId="0" borderId="19" xfId="0" applyFont="1" applyBorder="1" applyAlignment="1">
      <alignment horizontal="center" vertical="center"/>
    </xf>
    <xf numFmtId="0" fontId="14" fillId="0" borderId="16" xfId="0" applyFont="1" applyBorder="1" applyAlignment="1">
      <alignment vertical="center"/>
    </xf>
    <xf numFmtId="0" fontId="14" fillId="0" borderId="33" xfId="0" applyFont="1" applyBorder="1" applyAlignment="1">
      <alignment vertical="center"/>
    </xf>
    <xf numFmtId="0" fontId="12" fillId="0" borderId="35" xfId="4" applyFont="1" applyFill="1" applyBorder="1" applyAlignment="1">
      <alignment horizontal="left" vertical="center" wrapText="1"/>
    </xf>
    <xf numFmtId="0" fontId="2" fillId="0" borderId="7" xfId="4" applyFont="1" applyFill="1" applyBorder="1" applyAlignment="1">
      <alignment horizontal="left" vertical="center" wrapText="1"/>
    </xf>
    <xf numFmtId="0" fontId="14" fillId="0" borderId="28" xfId="0" applyFont="1" applyBorder="1" applyAlignment="1">
      <alignment horizontal="center" vertical="center"/>
    </xf>
    <xf numFmtId="0" fontId="14" fillId="0" borderId="34" xfId="0" applyFont="1" applyBorder="1" applyAlignment="1">
      <alignment horizontal="center" vertical="center"/>
    </xf>
    <xf numFmtId="0" fontId="14" fillId="0" borderId="15" xfId="0" applyFont="1" applyBorder="1" applyAlignment="1">
      <alignment horizontal="center" vertical="center"/>
    </xf>
    <xf numFmtId="0" fontId="14" fillId="0" borderId="27" xfId="0" applyFont="1" applyBorder="1" applyAlignment="1">
      <alignment horizontal="center" vertical="center"/>
    </xf>
    <xf numFmtId="0" fontId="14" fillId="0" borderId="15" xfId="0" applyFont="1" applyBorder="1" applyAlignment="1">
      <alignment vertical="center"/>
    </xf>
    <xf numFmtId="0" fontId="14" fillId="0" borderId="35" xfId="0" applyFont="1" applyBorder="1" applyAlignment="1">
      <alignment vertical="center"/>
    </xf>
    <xf numFmtId="0" fontId="14" fillId="0" borderId="56" xfId="0" applyFont="1" applyFill="1" applyBorder="1" applyAlignment="1">
      <alignment horizontal="center" vertical="center"/>
    </xf>
    <xf numFmtId="0" fontId="14" fillId="0" borderId="34" xfId="0" applyFont="1" applyFill="1" applyBorder="1" applyAlignment="1">
      <alignment horizontal="center" vertical="center"/>
    </xf>
    <xf numFmtId="0" fontId="14" fillId="0" borderId="35" xfId="0" applyFont="1" applyFill="1" applyBorder="1" applyAlignment="1">
      <alignment horizontal="justify" vertical="center" wrapText="1"/>
    </xf>
    <xf numFmtId="0" fontId="14" fillId="0" borderId="7" xfId="0" applyFont="1" applyBorder="1" applyAlignment="1">
      <alignment horizontal="center" vertical="center"/>
    </xf>
    <xf numFmtId="0" fontId="14" fillId="0" borderId="15" xfId="0" applyFont="1" applyFill="1" applyBorder="1" applyAlignment="1">
      <alignment horizontal="center" vertical="center"/>
    </xf>
    <xf numFmtId="0" fontId="14" fillId="0" borderId="27" xfId="0" applyFont="1" applyFill="1" applyBorder="1" applyAlignment="1">
      <alignment horizontal="center" vertical="center"/>
    </xf>
    <xf numFmtId="0" fontId="14" fillId="21" borderId="15" xfId="0" applyFont="1" applyFill="1" applyBorder="1" applyAlignment="1">
      <alignment vertical="center" wrapText="1"/>
    </xf>
    <xf numFmtId="0" fontId="14" fillId="0" borderId="15" xfId="0" applyFont="1" applyFill="1" applyBorder="1" applyAlignment="1">
      <alignment vertical="center" wrapText="1"/>
    </xf>
    <xf numFmtId="0" fontId="12" fillId="0" borderId="47" xfId="4" applyFont="1" applyFill="1" applyBorder="1" applyAlignment="1">
      <alignment horizontal="left" vertical="center" wrapText="1"/>
    </xf>
    <xf numFmtId="0" fontId="2" fillId="0" borderId="13" xfId="4" applyFont="1" applyFill="1" applyBorder="1" applyAlignment="1">
      <alignment horizontal="left" vertical="center" wrapText="1"/>
    </xf>
    <xf numFmtId="0" fontId="14" fillId="0" borderId="38" xfId="0" applyFont="1" applyBorder="1" applyAlignment="1">
      <alignment horizontal="center" vertical="center"/>
    </xf>
    <xf numFmtId="0" fontId="14" fillId="0" borderId="13" xfId="0" applyFont="1" applyBorder="1" applyAlignment="1">
      <alignment horizontal="center" vertical="center"/>
    </xf>
    <xf numFmtId="0" fontId="14" fillId="0" borderId="36" xfId="0" applyFont="1" applyBorder="1" applyAlignment="1">
      <alignment horizontal="center" vertical="center"/>
    </xf>
    <xf numFmtId="0" fontId="14" fillId="0" borderId="46" xfId="0" applyFont="1" applyBorder="1" applyAlignment="1">
      <alignment horizontal="center" vertical="center"/>
    </xf>
    <xf numFmtId="0" fontId="14" fillId="0" borderId="37" xfId="0" applyFont="1" applyBorder="1" applyAlignment="1">
      <alignment horizontal="center" vertical="center"/>
    </xf>
    <xf numFmtId="0" fontId="14" fillId="0" borderId="46" xfId="0" applyFont="1" applyBorder="1" applyAlignment="1">
      <alignment vertical="center"/>
    </xf>
    <xf numFmtId="0" fontId="14" fillId="0" borderId="47" xfId="0" applyFont="1" applyBorder="1" applyAlignment="1">
      <alignment vertical="center"/>
    </xf>
    <xf numFmtId="0" fontId="14" fillId="0" borderId="49" xfId="0" applyFont="1" applyBorder="1" applyAlignment="1">
      <alignment horizontal="center" vertical="center" wrapText="1"/>
    </xf>
    <xf numFmtId="0" fontId="14" fillId="0" borderId="18" xfId="0" applyFont="1" applyBorder="1" applyAlignment="1">
      <alignment horizontal="center" vertical="center"/>
    </xf>
    <xf numFmtId="0" fontId="14" fillId="0" borderId="32" xfId="0" applyFont="1" applyBorder="1" applyAlignment="1">
      <alignment horizontal="center" vertical="center"/>
    </xf>
    <xf numFmtId="0" fontId="14" fillId="0" borderId="16" xfId="0" applyFont="1" applyBorder="1" applyAlignment="1">
      <alignment horizontal="center" vertical="center"/>
    </xf>
    <xf numFmtId="0" fontId="14" fillId="0" borderId="52" xfId="0" applyFont="1" applyBorder="1" applyAlignment="1">
      <alignment horizontal="center" vertical="center"/>
    </xf>
    <xf numFmtId="0" fontId="14" fillId="0" borderId="22" xfId="0" applyFont="1" applyBorder="1" applyAlignment="1">
      <alignment horizontal="center" vertical="center" wrapText="1"/>
    </xf>
    <xf numFmtId="0" fontId="14" fillId="0" borderId="22" xfId="0" applyFont="1" applyBorder="1" applyAlignment="1">
      <alignment horizontal="center" vertical="center"/>
    </xf>
    <xf numFmtId="0" fontId="14" fillId="22" borderId="16" xfId="0" applyFont="1" applyFill="1" applyBorder="1" applyAlignment="1">
      <alignment vertical="center" wrapText="1"/>
    </xf>
    <xf numFmtId="0" fontId="14" fillId="22" borderId="15" xfId="0" applyFont="1" applyFill="1" applyBorder="1" applyAlignment="1">
      <alignment vertical="center" wrapText="1"/>
    </xf>
    <xf numFmtId="0" fontId="14" fillId="15" borderId="15" xfId="0" applyFont="1" applyFill="1" applyBorder="1" applyAlignment="1">
      <alignment vertical="center"/>
    </xf>
    <xf numFmtId="0" fontId="14" fillId="10" borderId="15" xfId="0" applyFont="1" applyFill="1" applyBorder="1" applyAlignment="1">
      <alignment horizontal="center" vertical="center"/>
    </xf>
    <xf numFmtId="0" fontId="14" fillId="23" borderId="15" xfId="0" applyFont="1" applyFill="1" applyBorder="1" applyAlignment="1">
      <alignment vertical="center"/>
    </xf>
    <xf numFmtId="0" fontId="14" fillId="0" borderId="16" xfId="0" applyFont="1" applyBorder="1" applyAlignment="1">
      <alignment horizontal="center" vertical="center" wrapText="1"/>
    </xf>
    <xf numFmtId="0" fontId="37" fillId="0" borderId="33" xfId="4" applyFont="1" applyFill="1" applyBorder="1" applyAlignment="1">
      <alignment horizontal="left" vertical="center" wrapText="1"/>
    </xf>
    <xf numFmtId="0" fontId="14" fillId="0" borderId="32" xfId="0" applyFont="1" applyFill="1" applyBorder="1" applyAlignment="1">
      <alignment horizontal="center" vertical="center"/>
    </xf>
    <xf numFmtId="0" fontId="14" fillId="24" borderId="16" xfId="0" applyFont="1" applyFill="1" applyBorder="1" applyAlignment="1">
      <alignment vertical="center" wrapText="1"/>
    </xf>
    <xf numFmtId="0" fontId="14" fillId="0" borderId="15" xfId="0" applyFont="1" applyBorder="1" applyAlignment="1">
      <alignment horizontal="center" vertical="center" wrapText="1"/>
    </xf>
    <xf numFmtId="0" fontId="37" fillId="0" borderId="35" xfId="4" applyFont="1" applyFill="1" applyBorder="1" applyAlignment="1">
      <alignment horizontal="left" vertical="center" wrapText="1"/>
    </xf>
    <xf numFmtId="0" fontId="14" fillId="24" borderId="15" xfId="0" applyFont="1" applyFill="1" applyBorder="1" applyAlignment="1">
      <alignment vertical="center" wrapText="1"/>
    </xf>
    <xf numFmtId="0" fontId="14" fillId="4" borderId="15" xfId="0" applyFont="1" applyFill="1" applyBorder="1" applyAlignment="1">
      <alignment vertical="center" wrapText="1"/>
    </xf>
    <xf numFmtId="0" fontId="12" fillId="0" borderId="7" xfId="4" applyFont="1" applyFill="1" applyBorder="1" applyAlignment="1">
      <alignment horizontal="left" vertical="center" wrapText="1"/>
    </xf>
    <xf numFmtId="0" fontId="37" fillId="0" borderId="47" xfId="4" applyFont="1" applyFill="1" applyBorder="1" applyAlignment="1">
      <alignment horizontal="left" vertical="center" wrapText="1"/>
    </xf>
    <xf numFmtId="0" fontId="37" fillId="0" borderId="13" xfId="4" applyFont="1" applyFill="1" applyBorder="1" applyAlignment="1">
      <alignment horizontal="left" vertical="center" wrapText="1"/>
    </xf>
    <xf numFmtId="0" fontId="14" fillId="0" borderId="39" xfId="0" applyFont="1" applyBorder="1" applyAlignment="1">
      <alignment horizontal="center" vertical="center" wrapText="1"/>
    </xf>
    <xf numFmtId="0" fontId="37" fillId="0" borderId="44" xfId="4" applyFont="1" applyFill="1" applyBorder="1" applyAlignment="1">
      <alignment horizontal="left" vertical="center" wrapText="1"/>
    </xf>
    <xf numFmtId="0" fontId="12" fillId="0" borderId="14" xfId="4" applyFont="1" applyFill="1" applyBorder="1" applyAlignment="1">
      <alignment horizontal="left" vertical="center" wrapText="1"/>
    </xf>
    <xf numFmtId="0" fontId="14" fillId="0" borderId="30" xfId="0" applyFont="1" applyBorder="1" applyAlignment="1">
      <alignment horizontal="center" vertical="center"/>
    </xf>
    <xf numFmtId="0" fontId="12" fillId="0" borderId="13" xfId="4" applyFont="1" applyFill="1" applyBorder="1" applyAlignment="1">
      <alignment horizontal="left" vertical="center" wrapText="1"/>
    </xf>
    <xf numFmtId="0" fontId="14" fillId="0" borderId="0" xfId="0" applyFont="1" applyAlignment="1">
      <alignment vertical="center"/>
    </xf>
    <xf numFmtId="0" fontId="14" fillId="0" borderId="0" xfId="0" applyFont="1" applyFill="1" applyAlignment="1">
      <alignment vertical="center"/>
    </xf>
    <xf numFmtId="0" fontId="16" fillId="0" borderId="0" xfId="0" applyFont="1" applyFill="1" applyBorder="1" applyAlignment="1">
      <alignment horizontal="center" vertical="center"/>
    </xf>
    <xf numFmtId="0" fontId="24" fillId="0" borderId="0" xfId="0" applyFont="1" applyFill="1" applyBorder="1" applyAlignment="1">
      <alignment vertical="center"/>
    </xf>
    <xf numFmtId="0" fontId="24" fillId="0" borderId="0" xfId="0" applyFont="1" applyFill="1" applyBorder="1" applyAlignment="1">
      <alignment horizontal="center" vertical="center"/>
    </xf>
    <xf numFmtId="0" fontId="16" fillId="0" borderId="0" xfId="0" applyFont="1" applyFill="1" applyBorder="1" applyAlignment="1">
      <alignment horizontal="center" vertical="center" wrapText="1"/>
    </xf>
    <xf numFmtId="0" fontId="25" fillId="0" borderId="0" xfId="0" applyFont="1" applyFill="1" applyBorder="1" applyAlignment="1">
      <alignment vertical="center" wrapText="1"/>
    </xf>
    <xf numFmtId="0" fontId="17" fillId="2" borderId="14" xfId="0" applyFont="1" applyFill="1" applyBorder="1" applyAlignment="1">
      <alignment horizontal="center" vertical="center" wrapText="1"/>
    </xf>
    <xf numFmtId="0" fontId="28" fillId="0" borderId="0" xfId="0" applyFont="1" applyBorder="1" applyAlignment="1">
      <alignment vertical="center"/>
    </xf>
    <xf numFmtId="0" fontId="2" fillId="5" borderId="15" xfId="0" quotePrefix="1" applyNumberFormat="1" applyFont="1" applyFill="1" applyBorder="1" applyAlignment="1" applyProtection="1">
      <alignment horizontal="center" vertical="center" wrapText="1"/>
    </xf>
    <xf numFmtId="0" fontId="2" fillId="0" borderId="15" xfId="0" applyFont="1" applyBorder="1" applyAlignment="1">
      <alignment vertical="center"/>
    </xf>
    <xf numFmtId="0" fontId="14" fillId="14" borderId="15" xfId="0" applyFont="1" applyFill="1" applyBorder="1" applyAlignment="1">
      <alignment vertical="center"/>
    </xf>
    <xf numFmtId="0" fontId="2" fillId="5" borderId="15" xfId="0" applyNumberFormat="1" applyFont="1" applyFill="1" applyBorder="1" applyAlignment="1" applyProtection="1">
      <alignment horizontal="center" vertical="center" wrapText="1"/>
    </xf>
    <xf numFmtId="0" fontId="2" fillId="5" borderId="15" xfId="0" applyNumberFormat="1" applyFont="1" applyFill="1" applyBorder="1" applyAlignment="1" applyProtection="1">
      <alignment horizontal="center" vertical="center"/>
    </xf>
    <xf numFmtId="0" fontId="38" fillId="0" borderId="5" xfId="0" applyFont="1" applyBorder="1" applyAlignment="1">
      <alignment horizontal="center" vertical="center" wrapText="1"/>
    </xf>
    <xf numFmtId="0" fontId="28" fillId="0" borderId="0" xfId="0" applyFont="1" applyAlignment="1">
      <alignment horizontal="justify" vertical="center"/>
    </xf>
    <xf numFmtId="0" fontId="8" fillId="5" borderId="15" xfId="0" applyFont="1" applyFill="1" applyBorder="1" applyAlignment="1">
      <alignment vertical="center"/>
    </xf>
    <xf numFmtId="0" fontId="14" fillId="5" borderId="15" xfId="0" applyFont="1" applyFill="1" applyBorder="1" applyAlignment="1">
      <alignment horizontal="center" vertical="center" wrapText="1"/>
    </xf>
    <xf numFmtId="0" fontId="28" fillId="0" borderId="0" xfId="0" applyFont="1" applyAlignment="1">
      <alignment vertical="center"/>
    </xf>
    <xf numFmtId="0" fontId="2" fillId="0" borderId="0" xfId="0" applyFont="1" applyBorder="1" applyAlignment="1">
      <alignment vertical="center" wrapText="1"/>
    </xf>
    <xf numFmtId="0" fontId="8" fillId="5" borderId="15" xfId="0" applyFont="1" applyFill="1" applyBorder="1" applyAlignment="1">
      <alignment vertical="center" wrapText="1"/>
    </xf>
    <xf numFmtId="3" fontId="8" fillId="15" borderId="15" xfId="0" applyNumberFormat="1" applyFont="1" applyFill="1" applyBorder="1" applyAlignment="1">
      <alignment vertical="center"/>
    </xf>
    <xf numFmtId="0" fontId="12" fillId="19" borderId="3" xfId="4" applyFont="1" applyFill="1" applyBorder="1" applyAlignment="1">
      <alignment horizontal="center" vertical="center" wrapText="1"/>
    </xf>
    <xf numFmtId="0" fontId="12" fillId="0" borderId="27" xfId="4" applyFont="1" applyFill="1" applyBorder="1" applyAlignment="1">
      <alignment horizontal="left" vertical="center" wrapText="1"/>
    </xf>
    <xf numFmtId="0" fontId="12" fillId="0" borderId="52" xfId="4" applyFont="1" applyFill="1" applyBorder="1" applyAlignment="1">
      <alignment horizontal="left" vertical="center" wrapText="1"/>
    </xf>
    <xf numFmtId="0" fontId="12" fillId="0" borderId="29" xfId="4" applyFont="1" applyFill="1" applyBorder="1" applyAlignment="1">
      <alignment horizontal="left" vertical="center" wrapText="1"/>
    </xf>
    <xf numFmtId="0" fontId="14" fillId="0" borderId="16" xfId="0" applyFont="1" applyBorder="1" applyAlignment="1">
      <alignment horizontal="left" vertical="center" wrapText="1"/>
    </xf>
    <xf numFmtId="0" fontId="37" fillId="0" borderId="52" xfId="4" applyFont="1" applyFill="1" applyBorder="1" applyAlignment="1">
      <alignment horizontal="left" vertical="center" wrapText="1"/>
    </xf>
    <xf numFmtId="0" fontId="14" fillId="0" borderId="15" xfId="0" applyFont="1" applyBorder="1" applyAlignment="1">
      <alignment horizontal="left" vertical="center" wrapText="1"/>
    </xf>
    <xf numFmtId="0" fontId="37" fillId="0" borderId="27" xfId="4" applyFont="1" applyFill="1" applyBorder="1" applyAlignment="1">
      <alignment horizontal="left" vertical="center" wrapText="1"/>
    </xf>
    <xf numFmtId="0" fontId="11" fillId="5" borderId="3" xfId="4" applyFont="1" applyFill="1" applyBorder="1" applyAlignment="1">
      <alignment horizontal="center" vertical="center" wrapText="1"/>
    </xf>
    <xf numFmtId="0" fontId="8" fillId="0" borderId="0" xfId="0" applyFont="1" applyFill="1" applyBorder="1" applyAlignment="1">
      <alignment vertical="center"/>
    </xf>
    <xf numFmtId="0" fontId="26" fillId="0" borderId="0" xfId="0" applyFont="1" applyFill="1" applyBorder="1" applyAlignment="1">
      <alignment vertical="center"/>
    </xf>
    <xf numFmtId="0" fontId="35" fillId="0" borderId="0" xfId="0" applyFont="1" applyAlignment="1">
      <alignment vertical="center"/>
    </xf>
    <xf numFmtId="0" fontId="44" fillId="0" borderId="0" xfId="0" applyFont="1" applyAlignment="1">
      <alignment vertical="center"/>
    </xf>
    <xf numFmtId="0" fontId="45" fillId="0" borderId="0" xfId="0" applyFont="1" applyAlignment="1">
      <alignment horizontal="left" vertical="center"/>
    </xf>
    <xf numFmtId="0" fontId="44" fillId="12" borderId="34" xfId="0" applyFont="1" applyFill="1" applyBorder="1" applyAlignment="1">
      <alignment vertical="center"/>
    </xf>
    <xf numFmtId="0" fontId="46" fillId="11" borderId="34" xfId="0" applyFont="1" applyFill="1" applyBorder="1" applyAlignment="1">
      <alignment vertical="center" wrapText="1"/>
    </xf>
    <xf numFmtId="0" fontId="47" fillId="13" borderId="36" xfId="0" applyFont="1" applyFill="1" applyBorder="1" applyAlignment="1">
      <alignment vertical="center" wrapText="1"/>
    </xf>
    <xf numFmtId="0" fontId="44" fillId="0" borderId="0" xfId="0" applyFont="1" applyAlignment="1">
      <alignment horizontal="center" vertical="center"/>
    </xf>
    <xf numFmtId="0" fontId="45" fillId="0" borderId="0" xfId="0" applyFont="1" applyBorder="1" applyAlignment="1">
      <alignment vertical="center"/>
    </xf>
    <xf numFmtId="0" fontId="0" fillId="0" borderId="0" xfId="0" applyAlignment="1"/>
    <xf numFmtId="0" fontId="14" fillId="0" borderId="39" xfId="0" applyFont="1" applyBorder="1" applyAlignment="1">
      <alignment horizontal="center" vertical="center"/>
    </xf>
    <xf numFmtId="0" fontId="28" fillId="0" borderId="0" xfId="0" applyFont="1" applyAlignment="1">
      <alignment horizontal="justify" vertical="center" wrapText="1"/>
    </xf>
    <xf numFmtId="0" fontId="31" fillId="0" borderId="0" xfId="5" applyAlignment="1" applyProtection="1">
      <alignment horizontal="justify" vertical="center" wrapText="1"/>
    </xf>
    <xf numFmtId="0" fontId="30" fillId="0" borderId="0" xfId="0" applyFont="1" applyAlignment="1">
      <alignment horizontal="justify" vertical="center"/>
    </xf>
    <xf numFmtId="0" fontId="7" fillId="0" borderId="0" xfId="0" applyFont="1" applyBorder="1" applyAlignment="1">
      <alignment horizontal="left" vertical="center" wrapText="1"/>
    </xf>
    <xf numFmtId="0" fontId="17" fillId="7" borderId="5" xfId="0" applyFont="1" applyFill="1" applyBorder="1" applyAlignment="1">
      <alignment horizontal="center" vertical="center" wrapText="1"/>
    </xf>
    <xf numFmtId="0" fontId="8" fillId="5" borderId="39"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28" fillId="0" borderId="0" xfId="0" applyFont="1" applyAlignment="1">
      <alignment horizontal="left" vertical="center" wrapText="1"/>
    </xf>
    <xf numFmtId="0" fontId="28" fillId="0" borderId="0" xfId="0" applyFont="1" applyBorder="1" applyAlignment="1">
      <alignment horizontal="left" vertical="center" wrapText="1"/>
    </xf>
    <xf numFmtId="0" fontId="11" fillId="5" borderId="39" xfId="0" applyFont="1" applyFill="1" applyBorder="1" applyAlignment="1">
      <alignment horizontal="center" vertical="center" wrapText="1"/>
    </xf>
    <xf numFmtId="0" fontId="14" fillId="5" borderId="22" xfId="0" applyFont="1" applyFill="1" applyBorder="1" applyAlignment="1">
      <alignment horizontal="center" vertical="center" wrapText="1"/>
    </xf>
    <xf numFmtId="0" fontId="28" fillId="0" borderId="0" xfId="0" applyFont="1" applyAlignment="1">
      <alignment horizontal="left" vertical="center"/>
    </xf>
    <xf numFmtId="0" fontId="8" fillId="5" borderId="15" xfId="0" applyFont="1" applyFill="1" applyBorder="1" applyAlignment="1">
      <alignment horizontal="center" vertical="center"/>
    </xf>
    <xf numFmtId="0" fontId="14" fillId="0" borderId="0" xfId="0" applyFont="1" applyAlignment="1">
      <alignment horizontal="center" vertical="center"/>
    </xf>
    <xf numFmtId="0" fontId="14" fillId="5" borderId="15" xfId="0" applyFont="1" applyFill="1" applyBorder="1" applyAlignment="1">
      <alignment horizontal="center" vertical="center"/>
    </xf>
    <xf numFmtId="0" fontId="14" fillId="0" borderId="22" xfId="0" applyFont="1" applyBorder="1" applyAlignment="1">
      <alignment horizontal="left" vertical="center" wrapText="1"/>
    </xf>
    <xf numFmtId="0" fontId="14" fillId="0" borderId="0" xfId="0" applyFont="1" applyAlignment="1">
      <alignment horizontal="justify" vertical="center" wrapText="1"/>
    </xf>
    <xf numFmtId="0" fontId="49" fillId="0" borderId="0" xfId="5" applyFont="1" applyAlignment="1" applyProtection="1">
      <alignment horizontal="justify" vertical="center" wrapText="1"/>
    </xf>
    <xf numFmtId="0" fontId="14" fillId="0" borderId="0" xfId="0" applyFont="1" applyAlignment="1">
      <alignment horizontal="justify" vertical="center"/>
    </xf>
    <xf numFmtId="0" fontId="2" fillId="0" borderId="0" xfId="0" applyFont="1" applyAlignment="1">
      <alignment horizontal="justify" vertical="center"/>
    </xf>
    <xf numFmtId="0" fontId="51" fillId="0" borderId="0" xfId="0" applyFont="1" applyAlignment="1">
      <alignment horizontal="justify" vertical="center" wrapText="1"/>
    </xf>
    <xf numFmtId="0" fontId="14" fillId="0" borderId="0" xfId="0" applyFont="1"/>
    <xf numFmtId="0" fontId="14" fillId="0" borderId="14" xfId="0" applyFont="1" applyBorder="1" applyAlignment="1">
      <alignment horizontal="center" vertical="center"/>
    </xf>
    <xf numFmtId="0" fontId="5" fillId="20" borderId="15" xfId="0" applyFont="1" applyFill="1" applyBorder="1" applyAlignment="1">
      <alignment horizontal="center" vertical="center" wrapText="1"/>
    </xf>
    <xf numFmtId="0" fontId="7" fillId="11" borderId="57" xfId="0" applyFont="1" applyFill="1" applyBorder="1" applyAlignment="1">
      <alignment horizontal="center" vertical="center" wrapText="1"/>
    </xf>
    <xf numFmtId="4" fontId="17" fillId="11" borderId="57" xfId="0" applyNumberFormat="1" applyFont="1" applyFill="1" applyBorder="1" applyAlignment="1">
      <alignment horizontal="center" vertical="center" wrapText="1"/>
    </xf>
    <xf numFmtId="0" fontId="38" fillId="6" borderId="5" xfId="0" applyFont="1" applyFill="1" applyBorder="1" applyAlignment="1">
      <alignment horizontal="center" vertical="center" wrapText="1"/>
    </xf>
    <xf numFmtId="49" fontId="22" fillId="12" borderId="5" xfId="0" applyNumberFormat="1" applyFont="1" applyFill="1" applyBorder="1" applyAlignment="1">
      <alignment horizontal="center" vertical="center" wrapText="1"/>
    </xf>
    <xf numFmtId="164" fontId="21" fillId="12" borderId="5" xfId="0" applyNumberFormat="1" applyFont="1" applyFill="1" applyBorder="1" applyAlignment="1">
      <alignment horizontal="center" vertical="center" wrapText="1"/>
    </xf>
    <xf numFmtId="164" fontId="13" fillId="12" borderId="5" xfId="0" applyNumberFormat="1" applyFont="1" applyFill="1" applyBorder="1" applyAlignment="1">
      <alignment horizontal="center" vertical="center" wrapText="1"/>
    </xf>
    <xf numFmtId="164" fontId="20" fillId="12" borderId="5" xfId="0" applyNumberFormat="1" applyFont="1" applyFill="1" applyBorder="1" applyAlignment="1">
      <alignment horizontal="center" vertical="center" wrapText="1"/>
    </xf>
    <xf numFmtId="0" fontId="52" fillId="0" borderId="0" xfId="5" applyFont="1" applyAlignment="1" applyProtection="1">
      <alignment horizontal="left" vertical="center" wrapText="1"/>
    </xf>
    <xf numFmtId="0" fontId="8" fillId="0" borderId="0" xfId="0" applyFont="1" applyAlignment="1"/>
    <xf numFmtId="0" fontId="26" fillId="2" borderId="15" xfId="0" applyFont="1" applyFill="1" applyBorder="1" applyAlignment="1">
      <alignment horizontal="center" vertical="center"/>
    </xf>
    <xf numFmtId="0" fontId="8" fillId="0" borderId="0" xfId="0" applyFont="1" applyAlignment="1">
      <alignment horizontal="center" vertical="center" wrapText="1"/>
    </xf>
    <xf numFmtId="0" fontId="8" fillId="15" borderId="15" xfId="0" applyFont="1" applyFill="1" applyBorder="1" applyAlignment="1">
      <alignment horizontal="left" vertical="center"/>
    </xf>
    <xf numFmtId="0" fontId="5" fillId="2" borderId="15" xfId="0" applyFont="1" applyFill="1" applyBorder="1" applyAlignment="1">
      <alignment horizontal="center" vertical="center"/>
    </xf>
    <xf numFmtId="2" fontId="8" fillId="0" borderId="5" xfId="0" applyNumberFormat="1" applyFont="1" applyFill="1" applyBorder="1" applyAlignment="1">
      <alignment horizontal="center" vertical="center"/>
    </xf>
    <xf numFmtId="0" fontId="8" fillId="0" borderId="5" xfId="0" applyFont="1" applyBorder="1" applyAlignment="1">
      <alignment vertical="center"/>
    </xf>
    <xf numFmtId="0" fontId="8" fillId="14" borderId="5" xfId="0" applyFont="1" applyFill="1" applyBorder="1" applyAlignment="1">
      <alignment vertical="center"/>
    </xf>
    <xf numFmtId="2" fontId="8" fillId="19" borderId="5" xfId="0" applyNumberFormat="1" applyFont="1" applyFill="1" applyBorder="1" applyAlignment="1">
      <alignment horizontal="center" vertical="center"/>
    </xf>
    <xf numFmtId="0" fontId="8" fillId="0" borderId="5" xfId="0" applyFont="1" applyFill="1" applyBorder="1" applyAlignment="1">
      <alignment horizontal="center" vertical="center"/>
    </xf>
    <xf numFmtId="0" fontId="8" fillId="19" borderId="5" xfId="0" applyFont="1" applyFill="1" applyBorder="1" applyAlignment="1">
      <alignment horizontal="center" vertical="center"/>
    </xf>
    <xf numFmtId="0" fontId="8" fillId="0" borderId="25" xfId="0" applyFont="1" applyFill="1" applyBorder="1" applyAlignment="1">
      <alignment horizontal="center" vertical="center"/>
    </xf>
    <xf numFmtId="0" fontId="17" fillId="7" borderId="5" xfId="0" applyFont="1" applyFill="1" applyBorder="1" applyAlignment="1">
      <alignment horizontal="center" vertical="center" wrapText="1"/>
    </xf>
    <xf numFmtId="0" fontId="0" fillId="0" borderId="0" xfId="0" applyAlignment="1">
      <alignment horizontal="right" vertical="top" wrapText="1"/>
    </xf>
    <xf numFmtId="0" fontId="0" fillId="0" borderId="0" xfId="0" applyAlignment="1">
      <alignment horizontal="right" vertical="top"/>
    </xf>
    <xf numFmtId="0" fontId="28" fillId="0" borderId="0" xfId="0" applyFont="1" applyAlignment="1">
      <alignment horizontal="left" vertical="center" indent="1"/>
    </xf>
    <xf numFmtId="0" fontId="14" fillId="0" borderId="0" xfId="0" applyFont="1" applyAlignment="1">
      <alignment horizontal="left" vertical="center" indent="1"/>
    </xf>
    <xf numFmtId="0" fontId="14" fillId="0" borderId="0" xfId="0" applyFont="1" applyAlignment="1">
      <alignment horizontal="left" vertical="center" wrapText="1" indent="1"/>
    </xf>
    <xf numFmtId="0" fontId="55" fillId="0" borderId="0" xfId="0" applyFont="1" applyAlignment="1">
      <alignment horizontal="center" vertical="center" wrapText="1"/>
    </xf>
    <xf numFmtId="0" fontId="58" fillId="0" borderId="0" xfId="0" applyFont="1" applyAlignment="1">
      <alignment vertical="center"/>
    </xf>
    <xf numFmtId="0" fontId="54" fillId="0" borderId="0" xfId="0" applyFont="1" applyAlignment="1">
      <alignment vertical="center"/>
    </xf>
    <xf numFmtId="0" fontId="53" fillId="0" borderId="0" xfId="0" applyFont="1" applyAlignment="1">
      <alignment vertical="center"/>
    </xf>
    <xf numFmtId="164" fontId="17" fillId="11" borderId="14" xfId="0" applyNumberFormat="1" applyFont="1" applyFill="1" applyBorder="1" applyAlignment="1">
      <alignment horizontal="center" vertical="center" wrapText="1"/>
    </xf>
    <xf numFmtId="164" fontId="17" fillId="11" borderId="18" xfId="0" applyNumberFormat="1" applyFont="1" applyFill="1" applyBorder="1" applyAlignment="1">
      <alignment horizontal="center" vertical="center" wrapText="1"/>
    </xf>
    <xf numFmtId="164" fontId="17" fillId="11" borderId="18" xfId="0" applyNumberFormat="1" applyFont="1" applyFill="1" applyBorder="1" applyAlignment="1">
      <alignment horizontal="center" vertical="center"/>
    </xf>
    <xf numFmtId="164" fontId="17" fillId="11" borderId="14" xfId="0" applyNumberFormat="1" applyFont="1" applyFill="1" applyBorder="1" applyAlignment="1">
      <alignment horizontal="center" vertical="center"/>
    </xf>
    <xf numFmtId="164" fontId="17" fillId="11" borderId="5" xfId="0" applyNumberFormat="1" applyFont="1" applyFill="1" applyBorder="1" applyAlignment="1">
      <alignment horizontal="center" vertical="center"/>
    </xf>
    <xf numFmtId="0" fontId="17" fillId="11" borderId="6" xfId="0" applyFont="1" applyFill="1" applyBorder="1" applyAlignment="1">
      <alignment horizontal="center" vertical="center"/>
    </xf>
    <xf numFmtId="0" fontId="17" fillId="11" borderId="5" xfId="0" applyFont="1" applyFill="1" applyBorder="1" applyAlignment="1">
      <alignment horizontal="center" vertical="center"/>
    </xf>
    <xf numFmtId="164" fontId="17" fillId="11" borderId="6" xfId="0" applyNumberFormat="1" applyFont="1" applyFill="1" applyBorder="1" applyAlignment="1">
      <alignment horizontal="center" vertical="center" wrapText="1"/>
    </xf>
    <xf numFmtId="0" fontId="59" fillId="15" borderId="15" xfId="0" applyFont="1" applyFill="1" applyBorder="1" applyAlignment="1">
      <alignment vertical="center"/>
    </xf>
    <xf numFmtId="0" fontId="59" fillId="2" borderId="15" xfId="0" applyFont="1" applyFill="1" applyBorder="1" applyAlignment="1">
      <alignment vertical="center"/>
    </xf>
    <xf numFmtId="0" fontId="59" fillId="11" borderId="15" xfId="0" applyFont="1" applyFill="1" applyBorder="1" applyAlignment="1">
      <alignment vertical="center"/>
    </xf>
    <xf numFmtId="0" fontId="59" fillId="14" borderId="15" xfId="0" applyFont="1" applyFill="1" applyBorder="1" applyAlignment="1">
      <alignment vertical="center"/>
    </xf>
    <xf numFmtId="0" fontId="59" fillId="13" borderId="15" xfId="0" applyFont="1" applyFill="1" applyBorder="1" applyAlignment="1">
      <alignment vertical="center"/>
    </xf>
    <xf numFmtId="4" fontId="17" fillId="14" borderId="15" xfId="0" applyNumberFormat="1" applyFont="1" applyFill="1" applyBorder="1" applyAlignment="1">
      <alignment horizontal="center" vertical="center" wrapText="1"/>
    </xf>
    <xf numFmtId="4" fontId="17" fillId="15" borderId="15" xfId="0" applyNumberFormat="1"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5" borderId="15" xfId="0" applyFont="1" applyFill="1" applyBorder="1" applyAlignment="1">
      <alignment horizontal="center" vertical="center" wrapText="1"/>
    </xf>
    <xf numFmtId="0" fontId="17" fillId="11" borderId="15" xfId="0" applyFont="1" applyFill="1" applyBorder="1" applyAlignment="1">
      <alignment horizontal="center" vertical="center" wrapText="1"/>
    </xf>
    <xf numFmtId="0" fontId="17" fillId="11" borderId="15" xfId="0" applyFont="1" applyFill="1" applyBorder="1" applyAlignment="1">
      <alignment vertical="center"/>
    </xf>
    <xf numFmtId="0" fontId="59" fillId="5" borderId="15" xfId="0" applyFont="1" applyFill="1" applyBorder="1" applyAlignment="1">
      <alignment horizontal="center" vertical="center" wrapText="1"/>
    </xf>
    <xf numFmtId="0" fontId="17" fillId="11" borderId="15" xfId="0" applyFont="1" applyFill="1" applyBorder="1" applyAlignment="1">
      <alignment horizontal="center" vertical="center"/>
    </xf>
    <xf numFmtId="4" fontId="17" fillId="2" borderId="15" xfId="0" applyNumberFormat="1" applyFont="1" applyFill="1" applyBorder="1" applyAlignment="1">
      <alignment horizontal="center" vertical="center" wrapText="1"/>
    </xf>
    <xf numFmtId="0" fontId="17" fillId="14" borderId="15" xfId="0" applyFont="1" applyFill="1" applyBorder="1" applyAlignment="1">
      <alignment horizontal="center" vertical="center" wrapText="1"/>
    </xf>
    <xf numFmtId="0" fontId="17" fillId="15" borderId="15" xfId="0" applyFont="1" applyFill="1" applyBorder="1" applyAlignment="1">
      <alignment horizontal="center" vertical="center" wrapText="1"/>
    </xf>
    <xf numFmtId="0" fontId="17" fillId="14" borderId="15" xfId="0" applyFont="1" applyFill="1" applyBorder="1" applyAlignment="1">
      <alignment horizontal="center" vertical="center"/>
    </xf>
    <xf numFmtId="0" fontId="17" fillId="14" borderId="0" xfId="0" applyFont="1" applyFill="1" applyAlignment="1">
      <alignment vertical="center"/>
    </xf>
    <xf numFmtId="0" fontId="17" fillId="14" borderId="0" xfId="0" applyFont="1" applyFill="1" applyAlignment="1">
      <alignment horizontal="center" vertical="center"/>
    </xf>
    <xf numFmtId="4" fontId="17" fillId="11" borderId="39" xfId="0" applyNumberFormat="1" applyFont="1" applyFill="1" applyBorder="1" applyAlignment="1">
      <alignment horizontal="center" vertical="center" wrapText="1"/>
    </xf>
    <xf numFmtId="4" fontId="17" fillId="14" borderId="0" xfId="0" applyNumberFormat="1" applyFont="1" applyFill="1" applyBorder="1" applyAlignment="1">
      <alignment horizontal="center" vertical="center" wrapText="1"/>
    </xf>
    <xf numFmtId="0" fontId="17" fillId="14" borderId="15" xfId="0" applyFont="1" applyFill="1" applyBorder="1" applyAlignment="1">
      <alignment vertical="center"/>
    </xf>
    <xf numFmtId="0" fontId="17" fillId="13" borderId="0" xfId="0" applyFont="1" applyFill="1" applyAlignment="1">
      <alignment horizontal="center" vertical="center"/>
    </xf>
    <xf numFmtId="0" fontId="17" fillId="0" borderId="0" xfId="0" applyFont="1" applyAlignment="1">
      <alignment vertical="center"/>
    </xf>
    <xf numFmtId="0" fontId="17" fillId="11" borderId="0" xfId="0" applyFont="1" applyFill="1" applyAlignment="1">
      <alignment horizontal="center" vertical="center"/>
    </xf>
    <xf numFmtId="0" fontId="17" fillId="15" borderId="15" xfId="0" applyFont="1" applyFill="1" applyBorder="1" applyAlignment="1">
      <alignment horizontal="center" vertical="center"/>
    </xf>
    <xf numFmtId="0" fontId="17" fillId="2" borderId="15" xfId="0" applyFont="1" applyFill="1" applyBorder="1" applyAlignment="1">
      <alignment horizontal="center" vertical="center"/>
    </xf>
    <xf numFmtId="49" fontId="17" fillId="2" borderId="15" xfId="0" applyNumberFormat="1" applyFont="1" applyFill="1" applyBorder="1" applyAlignment="1">
      <alignment horizontal="center" vertical="center"/>
    </xf>
    <xf numFmtId="49" fontId="17" fillId="14" borderId="15" xfId="0" applyNumberFormat="1" applyFont="1" applyFill="1" applyBorder="1" applyAlignment="1">
      <alignment horizontal="center" vertical="center"/>
    </xf>
    <xf numFmtId="0" fontId="17" fillId="13" borderId="15" xfId="0" applyFont="1" applyFill="1" applyBorder="1" applyAlignment="1">
      <alignment horizontal="center" vertical="center"/>
    </xf>
    <xf numFmtId="49" fontId="17" fillId="11" borderId="15" xfId="0" applyNumberFormat="1" applyFont="1" applyFill="1" applyBorder="1" applyAlignment="1">
      <alignment horizontal="center" vertical="center"/>
    </xf>
    <xf numFmtId="49" fontId="17" fillId="13" borderId="15" xfId="0" applyNumberFormat="1" applyFont="1" applyFill="1" applyBorder="1" applyAlignment="1">
      <alignment horizontal="center" vertical="center"/>
    </xf>
    <xf numFmtId="0" fontId="17" fillId="2" borderId="15" xfId="0" applyFont="1" applyFill="1" applyBorder="1" applyAlignment="1">
      <alignment vertical="center"/>
    </xf>
    <xf numFmtId="0" fontId="17" fillId="13" borderId="15" xfId="0" applyFont="1" applyFill="1" applyBorder="1" applyAlignment="1">
      <alignment vertical="center"/>
    </xf>
    <xf numFmtId="0" fontId="59" fillId="2" borderId="15" xfId="0" applyFont="1" applyFill="1" applyBorder="1" applyAlignment="1">
      <alignment horizontal="center" vertical="center" wrapText="1"/>
    </xf>
    <xf numFmtId="0" fontId="59" fillId="13" borderId="15" xfId="0" applyFont="1" applyFill="1" applyBorder="1" applyAlignment="1">
      <alignment horizontal="center" vertical="center" wrapText="1"/>
    </xf>
    <xf numFmtId="0" fontId="17" fillId="2" borderId="15" xfId="0" applyFont="1" applyFill="1" applyBorder="1" applyAlignment="1">
      <alignment horizontal="left" vertical="center"/>
    </xf>
    <xf numFmtId="167" fontId="17" fillId="15" borderId="15" xfId="0" applyNumberFormat="1" applyFont="1" applyFill="1" applyBorder="1" applyAlignment="1">
      <alignment horizontal="center" vertical="center"/>
    </xf>
    <xf numFmtId="43" fontId="17" fillId="11" borderId="15" xfId="1" applyFont="1" applyFill="1" applyBorder="1" applyAlignment="1">
      <alignment horizontal="center" vertical="center"/>
    </xf>
    <xf numFmtId="168" fontId="17" fillId="2" borderId="15" xfId="3" applyNumberFormat="1" applyFont="1" applyFill="1" applyBorder="1" applyAlignment="1">
      <alignment horizontal="center" vertical="center"/>
    </xf>
    <xf numFmtId="169" fontId="17" fillId="2" borderId="15" xfId="1" applyNumberFormat="1" applyFont="1" applyFill="1" applyBorder="1" applyAlignment="1">
      <alignment horizontal="center" vertical="center"/>
    </xf>
    <xf numFmtId="2" fontId="17" fillId="2" borderId="15" xfId="0" applyNumberFormat="1" applyFont="1" applyFill="1" applyBorder="1" applyAlignment="1">
      <alignment horizontal="center" vertical="center"/>
    </xf>
    <xf numFmtId="43" fontId="17" fillId="2" borderId="15" xfId="1" applyNumberFormat="1" applyFont="1" applyFill="1" applyBorder="1" applyAlignment="1">
      <alignment horizontal="center" vertical="center"/>
    </xf>
    <xf numFmtId="43" fontId="17" fillId="11" borderId="15" xfId="0" applyNumberFormat="1" applyFont="1" applyFill="1" applyBorder="1" applyAlignment="1">
      <alignment horizontal="center" vertical="center"/>
    </xf>
    <xf numFmtId="170" fontId="17" fillId="11" borderId="15" xfId="0" applyNumberFormat="1" applyFont="1" applyFill="1" applyBorder="1" applyAlignment="1">
      <alignment horizontal="center" vertical="center"/>
    </xf>
    <xf numFmtId="43" fontId="17" fillId="11" borderId="22" xfId="0" applyNumberFormat="1" applyFont="1" applyFill="1" applyBorder="1" applyAlignment="1">
      <alignment horizontal="center" vertical="center"/>
    </xf>
    <xf numFmtId="0" fontId="17" fillId="0" borderId="0" xfId="0" applyFont="1" applyAlignment="1">
      <alignment horizontal="center" vertical="center"/>
    </xf>
    <xf numFmtId="170" fontId="17" fillId="13" borderId="15" xfId="0" applyNumberFormat="1" applyFont="1" applyFill="1" applyBorder="1" applyAlignment="1">
      <alignment horizontal="center" vertical="center"/>
    </xf>
    <xf numFmtId="0" fontId="20" fillId="0" borderId="15" xfId="0" applyFont="1" applyBorder="1" applyAlignment="1">
      <alignment horizontal="center" vertical="center"/>
    </xf>
    <xf numFmtId="0" fontId="59" fillId="11" borderId="15" xfId="0" applyFont="1" applyFill="1" applyBorder="1" applyAlignment="1">
      <alignment horizontal="center" vertical="center"/>
    </xf>
    <xf numFmtId="0" fontId="59" fillId="13" borderId="15" xfId="0" applyFont="1" applyFill="1" applyBorder="1" applyAlignment="1">
      <alignment horizontal="center" vertical="center"/>
    </xf>
    <xf numFmtId="0" fontId="59" fillId="14" borderId="15" xfId="0" applyFont="1" applyFill="1" applyBorder="1" applyAlignment="1">
      <alignment horizontal="center" vertical="center"/>
    </xf>
    <xf numFmtId="49" fontId="59" fillId="11" borderId="15" xfId="0" applyNumberFormat="1" applyFont="1" applyFill="1" applyBorder="1" applyAlignment="1">
      <alignment horizontal="center" vertical="center"/>
    </xf>
    <xf numFmtId="0" fontId="59" fillId="14" borderId="22" xfId="0" applyFont="1" applyFill="1" applyBorder="1" applyAlignment="1">
      <alignment horizontal="center" vertical="center"/>
    </xf>
    <xf numFmtId="0" fontId="59" fillId="11" borderId="22" xfId="0" applyFont="1" applyFill="1" applyBorder="1" applyAlignment="1">
      <alignment horizontal="center" vertical="center"/>
    </xf>
    <xf numFmtId="0" fontId="8" fillId="0" borderId="0" xfId="0" applyFont="1" applyAlignment="1">
      <alignment horizontal="right"/>
    </xf>
    <xf numFmtId="0" fontId="8" fillId="0" borderId="0" xfId="0" applyFont="1" applyAlignment="1">
      <alignment horizontal="right" vertical="top"/>
    </xf>
    <xf numFmtId="0" fontId="58" fillId="0" borderId="0" xfId="0" applyFont="1" applyBorder="1" applyAlignment="1">
      <alignment vertical="center"/>
    </xf>
    <xf numFmtId="0" fontId="65" fillId="0" borderId="0" xfId="0" applyFont="1"/>
    <xf numFmtId="0" fontId="66" fillId="0" borderId="0" xfId="0" applyFont="1" applyAlignment="1">
      <alignment horizontal="right" vertical="top"/>
    </xf>
    <xf numFmtId="0" fontId="67" fillId="0" borderId="0" xfId="0" applyFont="1" applyAlignment="1">
      <alignment vertical="center"/>
    </xf>
    <xf numFmtId="0" fontId="14" fillId="0" borderId="0" xfId="0" applyFont="1" applyAlignment="1">
      <alignment horizontal="justify" vertical="center" wrapText="1"/>
    </xf>
    <xf numFmtId="0" fontId="54" fillId="0" borderId="0" xfId="0" applyFont="1" applyAlignment="1">
      <alignment horizontal="justify" vertical="center"/>
    </xf>
    <xf numFmtId="0" fontId="27" fillId="0" borderId="0" xfId="0" applyFont="1" applyAlignment="1">
      <alignment horizontal="justify" vertical="center"/>
    </xf>
    <xf numFmtId="0" fontId="28" fillId="0" borderId="0" xfId="0" applyFont="1" applyAlignment="1">
      <alignment horizontal="justify" vertical="center"/>
    </xf>
    <xf numFmtId="0" fontId="54" fillId="0" borderId="0" xfId="0" applyFont="1" applyAlignment="1">
      <alignment horizontal="left" vertical="center"/>
    </xf>
    <xf numFmtId="0" fontId="27" fillId="0" borderId="0" xfId="0" applyFont="1" applyAlignment="1">
      <alignment horizontal="left" vertical="center"/>
    </xf>
    <xf numFmtId="0" fontId="28" fillId="0" borderId="0" xfId="0" applyFont="1" applyAlignment="1">
      <alignment horizontal="justify" vertical="center" wrapText="1"/>
    </xf>
    <xf numFmtId="0" fontId="48" fillId="0" borderId="0" xfId="5" applyFont="1" applyAlignment="1" applyProtection="1">
      <alignment horizontal="justify" vertical="center" wrapText="1"/>
    </xf>
    <xf numFmtId="0" fontId="49" fillId="0" borderId="0" xfId="5" applyFont="1" applyAlignment="1" applyProtection="1">
      <alignment horizontal="justify" vertical="center" wrapText="1"/>
    </xf>
    <xf numFmtId="0" fontId="28" fillId="0" borderId="0" xfId="0" applyFont="1" applyAlignment="1">
      <alignment horizontal="left" vertical="center"/>
    </xf>
    <xf numFmtId="0" fontId="34" fillId="0" borderId="48" xfId="0" applyFont="1" applyBorder="1" applyAlignment="1">
      <alignment horizontal="center" vertical="center" wrapText="1"/>
    </xf>
    <xf numFmtId="0" fontId="34" fillId="0" borderId="45" xfId="0" applyFont="1" applyBorder="1" applyAlignment="1">
      <alignment horizontal="center" vertical="center" wrapText="1"/>
    </xf>
    <xf numFmtId="0" fontId="14" fillId="0" borderId="60" xfId="0" applyFont="1" applyBorder="1" applyAlignment="1">
      <alignment horizontal="center" vertical="center"/>
    </xf>
    <xf numFmtId="0" fontId="14" fillId="0" borderId="61" xfId="0" applyFont="1" applyBorder="1" applyAlignment="1">
      <alignment horizontal="center" vertical="center"/>
    </xf>
    <xf numFmtId="0" fontId="14" fillId="0" borderId="59" xfId="0" applyFont="1" applyBorder="1" applyAlignment="1">
      <alignment horizontal="center" vertical="center"/>
    </xf>
    <xf numFmtId="0" fontId="14" fillId="0" borderId="62" xfId="0" applyFont="1" applyBorder="1" applyAlignment="1">
      <alignment horizontal="center" vertical="center"/>
    </xf>
    <xf numFmtId="0" fontId="14" fillId="0" borderId="22" xfId="0" applyFont="1" applyBorder="1" applyAlignment="1">
      <alignment horizontal="center" vertical="center" wrapText="1"/>
    </xf>
    <xf numFmtId="0" fontId="14" fillId="0" borderId="39" xfId="0" applyFont="1" applyBorder="1" applyAlignment="1">
      <alignment horizontal="center" vertical="center" wrapText="1"/>
    </xf>
    <xf numFmtId="0" fontId="34" fillId="0" borderId="43" xfId="0" applyFont="1" applyBorder="1" applyAlignment="1">
      <alignment horizontal="center" vertical="center" wrapText="1"/>
    </xf>
    <xf numFmtId="0" fontId="14" fillId="0" borderId="58" xfId="0" applyFont="1" applyBorder="1" applyAlignment="1">
      <alignment horizontal="center" vertical="center"/>
    </xf>
    <xf numFmtId="0" fontId="14" fillId="0" borderId="60" xfId="0" applyFont="1" applyBorder="1" applyAlignment="1">
      <alignment horizontal="center" vertical="center" wrapText="1"/>
    </xf>
    <xf numFmtId="0" fontId="14" fillId="0" borderId="61" xfId="0" applyFont="1" applyBorder="1" applyAlignment="1">
      <alignment horizontal="center" vertical="center" wrapText="1"/>
    </xf>
    <xf numFmtId="0" fontId="14" fillId="0" borderId="59" xfId="0" applyFont="1" applyBorder="1" applyAlignment="1">
      <alignment horizontal="center" vertical="center" wrapText="1"/>
    </xf>
    <xf numFmtId="0" fontId="14" fillId="0" borderId="49" xfId="0" applyFont="1" applyBorder="1" applyAlignment="1">
      <alignment horizontal="center" vertical="center" wrapText="1"/>
    </xf>
    <xf numFmtId="0" fontId="14" fillId="0" borderId="40" xfId="0" applyFont="1" applyBorder="1" applyAlignment="1">
      <alignment horizontal="center" vertical="center" wrapText="1"/>
    </xf>
    <xf numFmtId="0" fontId="34" fillId="0" borderId="48" xfId="0" applyFont="1" applyBorder="1" applyAlignment="1">
      <alignment horizontal="center" vertical="center"/>
    </xf>
    <xf numFmtId="0" fontId="34" fillId="0" borderId="43" xfId="0" applyFont="1" applyBorder="1" applyAlignment="1">
      <alignment horizontal="center" vertical="center"/>
    </xf>
    <xf numFmtId="0" fontId="34" fillId="0" borderId="45" xfId="0" applyFont="1" applyBorder="1" applyAlignment="1">
      <alignment horizontal="center" vertical="center"/>
    </xf>
    <xf numFmtId="0" fontId="56" fillId="0" borderId="0"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3" fillId="21" borderId="0" xfId="0" applyFont="1" applyFill="1" applyAlignment="1">
      <alignment horizontal="left" vertical="center" wrapText="1"/>
    </xf>
    <xf numFmtId="0" fontId="14" fillId="0" borderId="50" xfId="0" applyFont="1" applyBorder="1" applyAlignment="1">
      <alignment horizontal="center" vertical="center" wrapText="1"/>
    </xf>
    <xf numFmtId="0" fontId="11" fillId="5" borderId="12" xfId="4" applyFont="1" applyFill="1" applyBorder="1" applyAlignment="1">
      <alignment horizontal="center" vertical="center" wrapText="1"/>
    </xf>
    <xf numFmtId="0" fontId="11" fillId="5" borderId="24" xfId="4" applyFont="1" applyFill="1" applyBorder="1" applyAlignment="1">
      <alignment horizontal="center" vertical="center" wrapText="1"/>
    </xf>
    <xf numFmtId="0" fontId="11" fillId="5" borderId="25" xfId="4" applyFont="1" applyFill="1" applyBorder="1" applyAlignment="1">
      <alignment horizontal="center" vertical="center" wrapText="1"/>
    </xf>
    <xf numFmtId="0" fontId="11" fillId="5" borderId="41" xfId="4" applyFont="1" applyFill="1" applyBorder="1" applyAlignment="1">
      <alignment horizontal="center" vertical="center" wrapText="1"/>
    </xf>
    <xf numFmtId="0" fontId="11" fillId="5" borderId="17" xfId="4" applyFont="1" applyFill="1" applyBorder="1" applyAlignment="1">
      <alignment horizontal="center" vertical="center" wrapText="1"/>
    </xf>
    <xf numFmtId="0" fontId="11" fillId="5" borderId="42" xfId="4" applyFont="1" applyFill="1" applyBorder="1" applyAlignment="1">
      <alignment horizontal="center" vertical="center" wrapText="1"/>
    </xf>
    <xf numFmtId="0" fontId="7" fillId="0" borderId="0" xfId="0" applyFont="1" applyBorder="1" applyAlignment="1">
      <alignment horizontal="left" vertical="center" wrapText="1"/>
    </xf>
    <xf numFmtId="0" fontId="44" fillId="0" borderId="32" xfId="0" applyFont="1" applyBorder="1" applyAlignment="1">
      <alignment horizontal="left" vertical="center" wrapText="1"/>
    </xf>
    <xf numFmtId="0" fontId="44" fillId="0" borderId="16" xfId="0" applyFont="1" applyBorder="1" applyAlignment="1">
      <alignment horizontal="left" vertical="center" wrapText="1"/>
    </xf>
    <xf numFmtId="0" fontId="44" fillId="0" borderId="33" xfId="0" applyFont="1" applyBorder="1" applyAlignment="1">
      <alignment horizontal="left" vertical="center" wrapText="1"/>
    </xf>
    <xf numFmtId="0" fontId="44" fillId="0" borderId="15" xfId="0" applyFont="1" applyFill="1" applyBorder="1" applyAlignment="1">
      <alignment horizontal="left" vertical="center"/>
    </xf>
    <xf numFmtId="0" fontId="44" fillId="0" borderId="35" xfId="0" applyFont="1" applyFill="1" applyBorder="1" applyAlignment="1">
      <alignment horizontal="left" vertical="center"/>
    </xf>
    <xf numFmtId="0" fontId="42" fillId="0" borderId="0" xfId="0" applyFont="1" applyFill="1" applyBorder="1" applyAlignment="1">
      <alignment horizontal="center" wrapText="1"/>
    </xf>
    <xf numFmtId="0" fontId="17" fillId="0" borderId="25"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7" fillId="9" borderId="5" xfId="0" applyFont="1" applyFill="1" applyBorder="1" applyAlignment="1">
      <alignment horizontal="center" vertical="center"/>
    </xf>
    <xf numFmtId="0" fontId="17" fillId="7" borderId="5" xfId="0" applyFont="1" applyFill="1" applyBorder="1" applyAlignment="1">
      <alignment horizontal="center" vertical="center" wrapText="1"/>
    </xf>
    <xf numFmtId="0" fontId="17" fillId="10" borderId="5" xfId="0" applyFont="1" applyFill="1" applyBorder="1" applyAlignment="1">
      <alignment horizontal="center" vertical="center"/>
    </xf>
    <xf numFmtId="0" fontId="17" fillId="8" borderId="5" xfId="0" applyFont="1" applyFill="1" applyBorder="1" applyAlignment="1">
      <alignment horizontal="center" vertical="center"/>
    </xf>
    <xf numFmtId="0" fontId="16" fillId="7" borderId="1" xfId="0" applyFont="1" applyFill="1" applyBorder="1" applyAlignment="1">
      <alignment horizontal="center" vertical="center" wrapText="1"/>
    </xf>
    <xf numFmtId="0" fontId="16" fillId="7" borderId="2" xfId="0" applyFont="1" applyFill="1" applyBorder="1" applyAlignment="1">
      <alignment horizontal="center" vertical="center" wrapText="1"/>
    </xf>
    <xf numFmtId="0" fontId="16" fillId="7" borderId="3" xfId="0" applyFont="1" applyFill="1" applyBorder="1" applyAlignment="1">
      <alignment horizontal="center" vertical="center" wrapText="1"/>
    </xf>
    <xf numFmtId="0" fontId="16" fillId="7" borderId="21" xfId="0" applyFont="1" applyFill="1" applyBorder="1" applyAlignment="1">
      <alignment horizontal="center" vertical="center" wrapText="1"/>
    </xf>
    <xf numFmtId="0" fontId="16" fillId="7" borderId="4" xfId="0" applyFont="1" applyFill="1" applyBorder="1" applyAlignment="1">
      <alignment horizontal="center" vertical="center" wrapText="1"/>
    </xf>
    <xf numFmtId="0" fontId="16" fillId="7" borderId="20" xfId="0" applyFont="1" applyFill="1" applyBorder="1" applyAlignment="1">
      <alignment horizontal="center" vertical="center" wrapText="1"/>
    </xf>
    <xf numFmtId="0" fontId="17" fillId="7" borderId="1" xfId="0" applyFont="1" applyFill="1" applyBorder="1" applyAlignment="1">
      <alignment horizontal="center" vertical="center" wrapText="1"/>
    </xf>
    <xf numFmtId="0" fontId="17" fillId="7" borderId="2" xfId="0" applyFont="1" applyFill="1" applyBorder="1" applyAlignment="1">
      <alignment horizontal="center" vertical="center" wrapText="1"/>
    </xf>
    <xf numFmtId="0" fontId="17" fillId="7" borderId="21"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46" fillId="0" borderId="27" xfId="0" applyFont="1" applyFill="1" applyBorder="1" applyAlignment="1">
      <alignment horizontal="left" vertical="center" wrapText="1"/>
    </xf>
    <xf numFmtId="0" fontId="46" fillId="0" borderId="28" xfId="0" applyFont="1" applyFill="1" applyBorder="1" applyAlignment="1">
      <alignment horizontal="left" vertical="center" wrapText="1"/>
    </xf>
    <xf numFmtId="0" fontId="46" fillId="0" borderId="11" xfId="0" applyFont="1" applyFill="1" applyBorder="1" applyAlignment="1">
      <alignment horizontal="left" vertical="center" wrapText="1"/>
    </xf>
    <xf numFmtId="0" fontId="47" fillId="0" borderId="37" xfId="0" applyFont="1" applyFill="1" applyBorder="1" applyAlignment="1">
      <alignment horizontal="left" vertical="center" wrapText="1"/>
    </xf>
    <xf numFmtId="0" fontId="47" fillId="0" borderId="38" xfId="0" applyFont="1" applyFill="1" applyBorder="1" applyAlignment="1">
      <alignment horizontal="left" vertical="center" wrapText="1"/>
    </xf>
    <xf numFmtId="0" fontId="47" fillId="0" borderId="26" xfId="0" applyFont="1" applyFill="1" applyBorder="1" applyAlignment="1">
      <alignment horizontal="left" vertical="center" wrapText="1"/>
    </xf>
    <xf numFmtId="0" fontId="45" fillId="0" borderId="0" xfId="0" applyFont="1" applyAlignment="1">
      <alignment horizontal="left" vertical="center" wrapText="1"/>
    </xf>
    <xf numFmtId="0" fontId="8" fillId="5" borderId="22" xfId="0" applyFont="1" applyFill="1" applyBorder="1" applyAlignment="1">
      <alignment horizontal="center" vertical="center" wrapText="1"/>
    </xf>
    <xf numFmtId="0" fontId="8" fillId="5" borderId="39"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28" fillId="0" borderId="0" xfId="0" applyFont="1" applyAlignment="1">
      <alignment horizontal="left" vertical="center" wrapText="1"/>
    </xf>
    <xf numFmtId="0" fontId="36" fillId="0" borderId="0" xfId="0" applyFont="1" applyAlignment="1">
      <alignment horizontal="center" vertical="center" wrapText="1"/>
    </xf>
    <xf numFmtId="0" fontId="52" fillId="0" borderId="0" xfId="5" applyFont="1" applyAlignment="1" applyProtection="1">
      <alignment horizontal="left" vertical="center" wrapText="1"/>
    </xf>
    <xf numFmtId="0" fontId="10" fillId="0" borderId="0" xfId="0" applyFont="1" applyFill="1" applyBorder="1" applyAlignment="1">
      <alignment horizontal="center" vertical="center" wrapText="1"/>
    </xf>
    <xf numFmtId="0" fontId="45" fillId="0" borderId="0" xfId="0" applyFont="1" applyBorder="1" applyAlignment="1">
      <alignment horizontal="left" vertical="center" wrapText="1"/>
    </xf>
    <xf numFmtId="0" fontId="2" fillId="16" borderId="15" xfId="0" applyNumberFormat="1" applyFont="1" applyFill="1" applyBorder="1" applyAlignment="1" applyProtection="1">
      <alignment horizontal="center" vertical="center"/>
    </xf>
    <xf numFmtId="0" fontId="14" fillId="17" borderId="30" xfId="0" applyFont="1" applyFill="1" applyBorder="1" applyAlignment="1">
      <alignment horizontal="center" vertical="center"/>
    </xf>
    <xf numFmtId="0" fontId="14" fillId="18" borderId="30" xfId="0" applyFont="1" applyFill="1" applyBorder="1" applyAlignment="1">
      <alignment horizontal="center" vertical="center"/>
    </xf>
    <xf numFmtId="0" fontId="35" fillId="0" borderId="0" xfId="0" applyFont="1" applyAlignment="1">
      <alignment horizontal="center" vertical="center" wrapText="1"/>
    </xf>
    <xf numFmtId="0" fontId="28" fillId="0" borderId="0" xfId="0" applyFont="1" applyBorder="1" applyAlignment="1">
      <alignment horizontal="left" vertical="center" wrapText="1"/>
    </xf>
    <xf numFmtId="0" fontId="11" fillId="5" borderId="40" xfId="0" applyFont="1" applyFill="1" applyBorder="1" applyAlignment="1">
      <alignment horizontal="center" vertical="center" wrapText="1"/>
    </xf>
    <xf numFmtId="0" fontId="11" fillId="5" borderId="39"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8" fillId="0" borderId="21" xfId="0" applyFont="1" applyBorder="1" applyAlignment="1">
      <alignment horizontal="center" vertical="center"/>
    </xf>
    <xf numFmtId="0" fontId="8" fillId="0" borderId="20" xfId="0" applyFont="1" applyBorder="1" applyAlignment="1">
      <alignment horizontal="center" vertical="center"/>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40" fillId="0" borderId="0" xfId="0" applyFont="1" applyAlignment="1">
      <alignment horizontal="center" vertical="center" wrapText="1"/>
    </xf>
    <xf numFmtId="0" fontId="14" fillId="5" borderId="22" xfId="0" applyFont="1" applyFill="1" applyBorder="1" applyAlignment="1">
      <alignment horizontal="center" vertical="center" wrapText="1"/>
    </xf>
    <xf numFmtId="0" fontId="14" fillId="5" borderId="39" xfId="0" applyFont="1" applyFill="1" applyBorder="1" applyAlignment="1">
      <alignment horizontal="center" vertical="center" wrapText="1"/>
    </xf>
    <xf numFmtId="0" fontId="8" fillId="5" borderId="22" xfId="0" applyFont="1" applyFill="1" applyBorder="1" applyAlignment="1">
      <alignment horizontal="left" vertical="center"/>
    </xf>
    <xf numFmtId="0" fontId="8" fillId="5" borderId="39" xfId="0" applyFont="1" applyFill="1" applyBorder="1" applyAlignment="1">
      <alignment horizontal="left" vertical="center"/>
    </xf>
    <xf numFmtId="0" fontId="36" fillId="0" borderId="0" xfId="0" applyFont="1" applyAlignment="1">
      <alignment horizontal="center" vertical="center"/>
    </xf>
    <xf numFmtId="0" fontId="8" fillId="5" borderId="15" xfId="0" applyFont="1" applyFill="1" applyBorder="1" applyAlignment="1">
      <alignment horizontal="center" vertical="center"/>
    </xf>
    <xf numFmtId="0" fontId="8" fillId="5" borderId="49" xfId="0" applyFont="1" applyFill="1" applyBorder="1" applyAlignment="1">
      <alignment horizontal="center" vertical="center" wrapText="1"/>
    </xf>
    <xf numFmtId="0" fontId="8" fillId="5" borderId="27" xfId="0" applyFont="1" applyFill="1" applyBorder="1" applyAlignment="1">
      <alignment horizontal="center" vertical="center" wrapText="1"/>
    </xf>
    <xf numFmtId="0" fontId="8" fillId="5" borderId="53" xfId="0" applyFont="1" applyFill="1" applyBorder="1" applyAlignment="1">
      <alignment horizontal="center" vertical="center" wrapText="1"/>
    </xf>
    <xf numFmtId="0" fontId="14" fillId="0" borderId="0" xfId="0" applyFont="1" applyAlignment="1">
      <alignment horizontal="center" vertical="center"/>
    </xf>
    <xf numFmtId="0" fontId="59" fillId="13" borderId="22" xfId="0" applyFont="1" applyFill="1" applyBorder="1" applyAlignment="1">
      <alignment horizontal="center" vertical="center"/>
    </xf>
    <xf numFmtId="0" fontId="59" fillId="13" borderId="40" xfId="0" applyFont="1" applyFill="1" applyBorder="1" applyAlignment="1">
      <alignment horizontal="center" vertical="center"/>
    </xf>
    <xf numFmtId="0" fontId="59" fillId="13" borderId="39" xfId="0" applyFont="1" applyFill="1" applyBorder="1" applyAlignment="1">
      <alignment horizontal="center" vertical="center"/>
    </xf>
    <xf numFmtId="0" fontId="14" fillId="5" borderId="15" xfId="0" applyFont="1" applyFill="1" applyBorder="1" applyAlignment="1">
      <alignment horizontal="center" vertical="center"/>
    </xf>
    <xf numFmtId="0" fontId="14" fillId="0" borderId="48" xfId="0" applyFont="1" applyBorder="1" applyAlignment="1">
      <alignment vertical="center"/>
    </xf>
    <xf numFmtId="0" fontId="14" fillId="0" borderId="43" xfId="0" applyFont="1" applyBorder="1" applyAlignment="1">
      <alignment vertical="center"/>
    </xf>
    <xf numFmtId="0" fontId="14" fillId="0" borderId="22" xfId="0" applyFont="1" applyBorder="1" applyAlignment="1">
      <alignment horizontal="left" vertical="center" wrapText="1"/>
    </xf>
    <xf numFmtId="0" fontId="14" fillId="0" borderId="40" xfId="0" applyFont="1" applyBorder="1" applyAlignment="1">
      <alignment horizontal="left" vertical="center" wrapText="1"/>
    </xf>
    <xf numFmtId="0" fontId="14" fillId="0" borderId="49" xfId="0" applyFont="1" applyBorder="1" applyAlignment="1">
      <alignment horizontal="left" vertical="center"/>
    </xf>
    <xf numFmtId="0" fontId="14" fillId="0" borderId="39" xfId="0" applyFont="1" applyBorder="1" applyAlignment="1">
      <alignment horizontal="left" vertical="center"/>
    </xf>
    <xf numFmtId="0" fontId="12" fillId="19" borderId="41" xfId="4" applyFont="1" applyFill="1" applyBorder="1" applyAlignment="1">
      <alignment horizontal="center" vertical="center" wrapText="1"/>
    </xf>
    <xf numFmtId="0" fontId="12" fillId="19" borderId="17" xfId="4" applyFont="1" applyFill="1" applyBorder="1" applyAlignment="1">
      <alignment horizontal="center" vertical="center" wrapText="1"/>
    </xf>
    <xf numFmtId="0" fontId="12" fillId="19" borderId="42" xfId="4" applyFont="1" applyFill="1" applyBorder="1" applyAlignment="1">
      <alignment horizontal="center" vertical="center" wrapText="1"/>
    </xf>
    <xf numFmtId="0" fontId="14" fillId="0" borderId="48" xfId="0" applyFont="1" applyBorder="1" applyAlignment="1">
      <alignment vertical="center" wrapText="1"/>
    </xf>
    <xf numFmtId="0" fontId="14" fillId="0" borderId="43" xfId="0" applyFont="1" applyBorder="1" applyAlignment="1">
      <alignment vertical="center" wrapText="1"/>
    </xf>
    <xf numFmtId="0" fontId="14" fillId="0" borderId="45" xfId="0" applyFont="1" applyBorder="1" applyAlignment="1">
      <alignment vertical="center" wrapText="1"/>
    </xf>
    <xf numFmtId="0" fontId="11" fillId="5" borderId="31" xfId="4" applyFont="1" applyFill="1" applyBorder="1" applyAlignment="1">
      <alignment horizontal="center" vertical="center" wrapText="1"/>
    </xf>
    <xf numFmtId="0" fontId="8" fillId="0" borderId="1" xfId="0" applyFont="1" applyBorder="1" applyAlignment="1">
      <alignment horizontal="left" vertical="center"/>
    </xf>
    <xf numFmtId="0" fontId="8" fillId="0" borderId="3" xfId="0" applyFont="1" applyBorder="1" applyAlignment="1">
      <alignment horizontal="left" vertical="center"/>
    </xf>
    <xf numFmtId="0" fontId="8" fillId="0" borderId="9" xfId="0" applyFont="1" applyBorder="1" applyAlignment="1">
      <alignment horizontal="left" vertical="center" wrapText="1"/>
    </xf>
    <xf numFmtId="0" fontId="8" fillId="0" borderId="10" xfId="0" applyFont="1" applyBorder="1" applyAlignment="1">
      <alignment horizontal="left" vertical="center" wrapText="1"/>
    </xf>
    <xf numFmtId="0" fontId="8" fillId="0" borderId="21" xfId="0" applyFont="1" applyBorder="1" applyAlignment="1">
      <alignment horizontal="left" vertical="center"/>
    </xf>
    <xf numFmtId="0" fontId="8" fillId="0" borderId="20" xfId="0" applyFont="1" applyBorder="1" applyAlignment="1">
      <alignment horizontal="left" vertical="center"/>
    </xf>
    <xf numFmtId="0" fontId="11" fillId="0" borderId="9" xfId="4" applyFont="1" applyFill="1" applyBorder="1" applyAlignment="1">
      <alignment horizontal="left" vertical="center" wrapText="1"/>
    </xf>
    <xf numFmtId="0" fontId="11" fillId="0" borderId="0" xfId="4" applyFont="1" applyFill="1" applyBorder="1" applyAlignment="1">
      <alignment horizontal="left" vertical="center" wrapText="1"/>
    </xf>
    <xf numFmtId="0" fontId="8" fillId="0" borderId="0" xfId="0" applyFont="1" applyBorder="1" applyAlignment="1">
      <alignment horizontal="left" vertical="center" wrapText="1"/>
    </xf>
    <xf numFmtId="0" fontId="11" fillId="0" borderId="1" xfId="4" applyFont="1" applyFill="1" applyBorder="1" applyAlignment="1">
      <alignment horizontal="left" vertical="center" wrapText="1"/>
    </xf>
    <xf numFmtId="0" fontId="11" fillId="0" borderId="2" xfId="4" applyFont="1" applyFill="1" applyBorder="1" applyAlignment="1">
      <alignment horizontal="left" vertical="center" wrapText="1"/>
    </xf>
    <xf numFmtId="0" fontId="11" fillId="5" borderId="5" xfId="4" applyFont="1" applyFill="1" applyBorder="1" applyAlignment="1">
      <alignment horizontal="center" vertical="center" wrapText="1"/>
    </xf>
    <xf numFmtId="0" fontId="8" fillId="0" borderId="5" xfId="0" applyFont="1" applyBorder="1" applyAlignment="1">
      <alignment horizontal="left" vertical="center"/>
    </xf>
    <xf numFmtId="0" fontId="8" fillId="0" borderId="5" xfId="0" applyFont="1" applyBorder="1" applyAlignment="1">
      <alignment horizontal="left" vertical="center" wrapText="1"/>
    </xf>
    <xf numFmtId="0" fontId="11" fillId="0" borderId="21" xfId="4" applyFont="1" applyFill="1" applyBorder="1" applyAlignment="1">
      <alignment horizontal="left" vertical="center" wrapText="1"/>
    </xf>
    <xf numFmtId="0" fontId="11" fillId="0" borderId="4" xfId="4" applyFont="1" applyFill="1" applyBorder="1" applyAlignment="1">
      <alignment horizontal="left" vertical="center" wrapText="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cellXfs>
  <cellStyles count="6">
    <cellStyle name="Hipervínculo" xfId="5" builtinId="8"/>
    <cellStyle name="Millares" xfId="1" builtinId="3"/>
    <cellStyle name="Millares 2" xfId="3"/>
    <cellStyle name="Normal" xfId="0" builtinId="0"/>
    <cellStyle name="Normal 2" xfId="2"/>
    <cellStyle name="Normal 3" xfId="4"/>
  </cellStyles>
  <dxfs count="0"/>
  <tableStyles count="0" defaultTableStyle="TableStyleMedium9" defaultPivotStyle="PivotStyleLight16"/>
  <colors>
    <mruColors>
      <color rgb="FF2F75B5"/>
      <color rgb="FFFFFF66"/>
      <color rgb="FFA2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s-ES" sz="1400" b="0" i="0" u="none" strike="noStrike" kern="1200" spc="0" baseline="0">
                <a:solidFill>
                  <a:schemeClr val="tx1">
                    <a:lumMod val="65000"/>
                    <a:lumOff val="35000"/>
                  </a:schemeClr>
                </a:solidFill>
                <a:latin typeface="+mn-lt"/>
                <a:ea typeface="+mn-ea"/>
                <a:cs typeface="+mn-cs"/>
              </a:defRPr>
            </a:pPr>
            <a:r>
              <a:rPr lang="en-US"/>
              <a:t>Emisiones de </a:t>
            </a:r>
            <a:r>
              <a:rPr lang="en-US" sz="1200"/>
              <a:t>GEI </a:t>
            </a:r>
            <a:r>
              <a:rPr lang="en-US"/>
              <a:t>por sector (Gg CO</a:t>
            </a:r>
            <a:r>
              <a:rPr lang="en-US">
                <a:latin typeface="Calibri" panose="020F0502020204030204" pitchFamily="34" charset="0"/>
                <a:cs typeface="Calibri" panose="020F0502020204030204" pitchFamily="34" charset="0"/>
              </a:rPr>
              <a:t>₂</a:t>
            </a:r>
            <a:r>
              <a:rPr lang="en-US"/>
              <a:t>e)</a:t>
            </a:r>
          </a:p>
        </c:rich>
      </c:tx>
      <c:overlay val="0"/>
      <c:spPr>
        <a:noFill/>
        <a:ln>
          <a:noFill/>
        </a:ln>
        <a:effectLst/>
      </c:sp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'Tablas y Gráficas'!$D$14</c:f>
              <c:strCache>
                <c:ptCount val="1"/>
              </c:strCache>
            </c:strRef>
          </c:tx>
          <c:dPt>
            <c:idx val="0"/>
            <c:bubble3D val="0"/>
            <c:spPr>
              <a:solidFill>
                <a:schemeClr val="accent1"/>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1-47F6-4919-975B-170CFCABC20C}"/>
              </c:ext>
            </c:extLst>
          </c:dPt>
          <c:dPt>
            <c:idx val="1"/>
            <c:bubble3D val="0"/>
            <c:spPr>
              <a:solidFill>
                <a:schemeClr val="accent2"/>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3-47F6-4919-975B-170CFCABC20C}"/>
              </c:ext>
            </c:extLst>
          </c:dPt>
          <c:dPt>
            <c:idx val="2"/>
            <c:bubble3D val="0"/>
            <c:spPr>
              <a:solidFill>
                <a:schemeClr val="accent3"/>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5-47F6-4919-975B-170CFCABC20C}"/>
              </c:ext>
            </c:extLst>
          </c:dPt>
          <c:cat>
            <c:strRef>
              <c:f>'Tablas y Gráficas'!$C$15:$C$17</c:f>
              <c:strCache>
                <c:ptCount val="3"/>
                <c:pt idx="0">
                  <c:v>Energía</c:v>
                </c:pt>
                <c:pt idx="1">
                  <c:v>Agricultura, Silvicultura y Otros Usos de la Tierra</c:v>
                </c:pt>
                <c:pt idx="2">
                  <c:v>Desechos</c:v>
                </c:pt>
              </c:strCache>
            </c:strRef>
          </c:cat>
          <c:val>
            <c:numRef>
              <c:f>'Tablas y Gráficas'!$D$15:$D$17</c:f>
              <c:numCache>
                <c:formatCode>General</c:formatCode>
                <c:ptCount val="3"/>
              </c:numCache>
            </c:numRef>
          </c:val>
          <c:extLst xmlns:c16r2="http://schemas.microsoft.com/office/drawing/2015/06/chart">
            <c:ext xmlns:c16="http://schemas.microsoft.com/office/drawing/2014/chart" uri="{C3380CC4-5D6E-409C-BE32-E72D297353CC}">
              <c16:uniqueId val="{00000000-1ED1-4C2B-9427-C854C922E70A}"/>
            </c:ext>
          </c:extLst>
        </c:ser>
        <c:ser>
          <c:idx val="1"/>
          <c:order val="1"/>
          <c:tx>
            <c:strRef>
              <c:f>'Tablas y Gráficas'!$E$14</c:f>
              <c:strCache>
                <c:ptCount val="1"/>
                <c:pt idx="0">
                  <c:v>Emisiones de GEI (Gg CO₂e)</c:v>
                </c:pt>
              </c:strCache>
            </c:strRef>
          </c:tx>
          <c:dPt>
            <c:idx val="0"/>
            <c:bubble3D val="0"/>
            <c:spPr>
              <a:solidFill>
                <a:schemeClr val="accent1"/>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7-47F6-4919-975B-170CFCABC20C}"/>
              </c:ext>
            </c:extLst>
          </c:dPt>
          <c:dPt>
            <c:idx val="1"/>
            <c:bubble3D val="0"/>
            <c:spPr>
              <a:solidFill>
                <a:schemeClr val="accent2"/>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9-47F6-4919-975B-170CFCABC20C}"/>
              </c:ext>
            </c:extLst>
          </c:dPt>
          <c:dPt>
            <c:idx val="2"/>
            <c:bubble3D val="0"/>
            <c:spPr>
              <a:solidFill>
                <a:schemeClr val="accent3"/>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B-47F6-4919-975B-170CFCABC20C}"/>
              </c:ext>
            </c:extLst>
          </c:dPt>
          <c:cat>
            <c:strRef>
              <c:f>'Tablas y Gráficas'!$C$15:$C$17</c:f>
              <c:strCache>
                <c:ptCount val="3"/>
                <c:pt idx="0">
                  <c:v>Energía</c:v>
                </c:pt>
                <c:pt idx="1">
                  <c:v>Agricultura, Silvicultura y Otros Usos de la Tierra</c:v>
                </c:pt>
                <c:pt idx="2">
                  <c:v>Desechos</c:v>
                </c:pt>
              </c:strCache>
            </c:strRef>
          </c:cat>
          <c:val>
            <c:numRef>
              <c:f>'Tablas y Gráficas'!$E$15:$E$17</c:f>
              <c:numCache>
                <c:formatCode>0.00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1-1ED1-4C2B-9427-C854C922E70A}"/>
            </c:ext>
          </c:extLst>
        </c:ser>
        <c:dLbls>
          <c:showLegendKey val="0"/>
          <c:showVal val="0"/>
          <c:showCatName val="0"/>
          <c:showSerName val="0"/>
          <c:showPercent val="0"/>
          <c:showBubbleSize val="0"/>
          <c:showLeaderLines val="0"/>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lang="es-ES" sz="900" b="0" i="0" u="none" strike="noStrike" kern="1200" baseline="0">
              <a:solidFill>
                <a:schemeClr val="tx1">
                  <a:lumMod val="65000"/>
                  <a:lumOff val="35000"/>
                </a:schemeClr>
              </a:solidFill>
              <a:latin typeface="+mn-lt"/>
              <a:ea typeface="+mn-ea"/>
              <a:cs typeface="+mn-cs"/>
            </a:defRPr>
          </a:pPr>
          <a:endParaRPr lang="es-ES"/>
        </a:p>
      </c:txPr>
    </c:legend>
    <c:plotVisOnly val="1"/>
    <c:dispBlanksAs val="zero"/>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000000000000111" l="0.70000000000000062" r="0.70000000000000062" t="0.750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s-ES" sz="1400" b="0" i="0" u="none" strike="noStrike" kern="1200" spc="0" baseline="0">
                <a:solidFill>
                  <a:schemeClr val="tx1">
                    <a:lumMod val="65000"/>
                    <a:lumOff val="35000"/>
                  </a:schemeClr>
                </a:solidFill>
                <a:latin typeface="+mn-lt"/>
                <a:ea typeface="+mn-ea"/>
                <a:cs typeface="+mn-cs"/>
              </a:defRPr>
            </a:pPr>
            <a:r>
              <a:rPr lang="en-US"/>
              <a:t>Emisiones de </a:t>
            </a:r>
            <a:r>
              <a:rPr lang="en-US" sz="1200"/>
              <a:t>CN </a:t>
            </a:r>
            <a:r>
              <a:rPr lang="en-US"/>
              <a:t>(t)</a:t>
            </a:r>
          </a:p>
        </c:rich>
      </c:tx>
      <c:overlay val="0"/>
      <c:spPr>
        <a:noFill/>
        <a:ln>
          <a:noFill/>
        </a:ln>
        <a:effectLst/>
      </c:sp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'Tablas y Gráficas'!$C$22</c:f>
              <c:strCache>
                <c:ptCount val="1"/>
                <c:pt idx="0">
                  <c:v>Energía</c:v>
                </c:pt>
              </c:strCache>
            </c:strRef>
          </c:tx>
          <c:dPt>
            <c:idx val="0"/>
            <c:bubble3D val="0"/>
            <c:spPr>
              <a:solidFill>
                <a:schemeClr val="accent1"/>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1-A13D-46A7-93F9-4403488B5EBE}"/>
              </c:ext>
            </c:extLst>
          </c:dPt>
          <c:dPt>
            <c:idx val="1"/>
            <c:bubble3D val="0"/>
            <c:spPr>
              <a:solidFill>
                <a:schemeClr val="accent2"/>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3-A13D-46A7-93F9-4403488B5EBE}"/>
              </c:ext>
            </c:extLst>
          </c:dPt>
          <c:val>
            <c:numRef>
              <c:f>'Tablas y Gráficas'!$D$22:$E$22</c:f>
              <c:numCache>
                <c:formatCode>0.00</c:formatCode>
                <c:ptCount val="2"/>
                <c:pt idx="1">
                  <c:v>0</c:v>
                </c:pt>
              </c:numCache>
            </c:numRef>
          </c:val>
          <c:extLst xmlns:c16r2="http://schemas.microsoft.com/office/drawing/2015/06/chart">
            <c:ext xmlns:c16="http://schemas.microsoft.com/office/drawing/2014/chart" uri="{C3380CC4-5D6E-409C-BE32-E72D297353CC}">
              <c16:uniqueId val="{00000000-828D-402C-B585-0DCF84EFF7C4}"/>
            </c:ext>
          </c:extLst>
        </c:ser>
        <c:ser>
          <c:idx val="1"/>
          <c:order val="1"/>
          <c:tx>
            <c:strRef>
              <c:f>'Tablas y Gráficas'!$C$23</c:f>
              <c:strCache>
                <c:ptCount val="1"/>
                <c:pt idx="0">
                  <c:v>Agricultura, Silvicultura y Otros Usos de la Tierra</c:v>
                </c:pt>
              </c:strCache>
            </c:strRef>
          </c:tx>
          <c:dPt>
            <c:idx val="0"/>
            <c:bubble3D val="0"/>
            <c:spPr>
              <a:solidFill>
                <a:schemeClr val="accent1"/>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5-A13D-46A7-93F9-4403488B5EBE}"/>
              </c:ext>
            </c:extLst>
          </c:dPt>
          <c:dPt>
            <c:idx val="1"/>
            <c:bubble3D val="0"/>
            <c:spPr>
              <a:solidFill>
                <a:schemeClr val="accent2"/>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7-A13D-46A7-93F9-4403488B5EBE}"/>
              </c:ext>
            </c:extLst>
          </c:dPt>
          <c:val>
            <c:numRef>
              <c:f>'Tablas y Gráficas'!$D$23:$E$23</c:f>
              <c:numCache>
                <c:formatCode>0.00</c:formatCode>
                <c:ptCount val="2"/>
                <c:pt idx="1">
                  <c:v>0</c:v>
                </c:pt>
              </c:numCache>
            </c:numRef>
          </c:val>
          <c:extLst xmlns:c16r2="http://schemas.microsoft.com/office/drawing/2015/06/chart">
            <c:ext xmlns:c16="http://schemas.microsoft.com/office/drawing/2014/chart" uri="{C3380CC4-5D6E-409C-BE32-E72D297353CC}">
              <c16:uniqueId val="{00000001-828D-402C-B585-0DCF84EFF7C4}"/>
            </c:ext>
          </c:extLst>
        </c:ser>
        <c:dLbls>
          <c:showLegendKey val="0"/>
          <c:showVal val="0"/>
          <c:showCatName val="0"/>
          <c:showSerName val="0"/>
          <c:showPercent val="0"/>
          <c:showBubbleSize val="0"/>
          <c:showLeaderLines val="0"/>
        </c:dLbls>
      </c:pie3DChart>
      <c:spPr>
        <a:noFill/>
        <a:ln>
          <a:noFill/>
        </a:ln>
        <a:effectLst/>
      </c:spPr>
    </c:plotArea>
    <c:legend>
      <c:legendPos val="b"/>
      <c:legendEntry>
        <c:idx val="0"/>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ES"/>
          </a:p>
        </c:txPr>
      </c:legendEntry>
      <c:overlay val="0"/>
      <c:spPr>
        <a:noFill/>
        <a:ln>
          <a:noFill/>
        </a:ln>
        <a:effectLst/>
      </c:spPr>
      <c:txPr>
        <a:bodyPr rot="0" spcFirstLastPara="1" vertOverflow="ellipsis" vert="horz" wrap="square" anchor="ctr" anchorCtr="1"/>
        <a:lstStyle/>
        <a:p>
          <a:pPr rtl="0">
            <a:defRPr lang="es-ES" sz="900" b="0" i="0" u="none" strike="noStrike" kern="1200" baseline="0">
              <a:solidFill>
                <a:schemeClr val="tx1">
                  <a:lumMod val="65000"/>
                  <a:lumOff val="35000"/>
                </a:schemeClr>
              </a:solidFill>
              <a:latin typeface="+mn-lt"/>
              <a:ea typeface="+mn-ea"/>
              <a:cs typeface="+mn-cs"/>
            </a:defRPr>
          </a:pPr>
          <a:endParaRPr lang="es-ES"/>
        </a:p>
      </c:txPr>
    </c:legend>
    <c:plotVisOnly val="1"/>
    <c:dispBlanksAs val="zero"/>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000000000000111" l="0.70000000000000062" r="0.70000000000000062" t="0.7500000000000011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s-ES" sz="1400" b="0" i="0" u="none" strike="noStrike" kern="1200" spc="0" baseline="0">
                <a:solidFill>
                  <a:schemeClr val="tx1">
                    <a:lumMod val="65000"/>
                    <a:lumOff val="35000"/>
                  </a:schemeClr>
                </a:solidFill>
                <a:latin typeface="+mn-lt"/>
                <a:ea typeface="+mn-ea"/>
                <a:cs typeface="+mn-cs"/>
              </a:defRPr>
            </a:pPr>
            <a:r>
              <a:rPr lang="es-MX"/>
              <a:t>Emisiones de</a:t>
            </a:r>
            <a:r>
              <a:rPr lang="es-MX" baseline="0"/>
              <a:t> </a:t>
            </a:r>
            <a:r>
              <a:rPr lang="es-MX" sz="1200" baseline="0"/>
              <a:t>GEI </a:t>
            </a:r>
            <a:r>
              <a:rPr lang="es-MX" baseline="0"/>
              <a:t>en subsectores (Gg CO</a:t>
            </a:r>
            <a:r>
              <a:rPr lang="es-MX" baseline="0">
                <a:latin typeface="Calibri" panose="020F0502020204030204" pitchFamily="34" charset="0"/>
                <a:cs typeface="Calibri" panose="020F0502020204030204" pitchFamily="34" charset="0"/>
              </a:rPr>
              <a:t>₂</a:t>
            </a:r>
            <a:r>
              <a:rPr lang="es-MX" baseline="0"/>
              <a:t>e)</a:t>
            </a:r>
            <a:endParaRPr lang="es-MX"/>
          </a:p>
        </c:rich>
      </c:tx>
      <c:overlay val="0"/>
      <c:spPr>
        <a:noFill/>
        <a:ln>
          <a:noFill/>
        </a:ln>
        <a:effectLst/>
      </c:spPr>
    </c:title>
    <c:autoTitleDeleted val="0"/>
    <c:plotArea>
      <c:layout/>
      <c:barChart>
        <c:barDir val="col"/>
        <c:grouping val="clustered"/>
        <c:varyColors val="0"/>
        <c:ser>
          <c:idx val="0"/>
          <c:order val="0"/>
          <c:tx>
            <c:strRef>
              <c:f>'Tablas y Gráficas'!$D$27</c:f>
              <c:strCache>
                <c:ptCount val="1"/>
              </c:strCache>
            </c:strRef>
          </c:tx>
          <c:spPr>
            <a:solidFill>
              <a:schemeClr val="accent1"/>
            </a:solidFill>
            <a:ln>
              <a:noFill/>
            </a:ln>
            <a:effectLst/>
          </c:spPr>
          <c:invertIfNegative val="0"/>
          <c:cat>
            <c:strRef>
              <c:f>'Tablas y Gráficas'!$C$28:$C$40</c:f>
              <c:strCache>
                <c:ptCount val="13"/>
                <c:pt idx="0">
                  <c:v>Transporte terrestre</c:v>
                </c:pt>
                <c:pt idx="1">
                  <c:v>Otros sectores (consumo de combustibles por operación del municipio)</c:v>
                </c:pt>
                <c:pt idx="2">
                  <c:v>Otros sectores (consumo de energía eléctrica por operación del municipio)</c:v>
                </c:pt>
                <c:pt idx="3">
                  <c:v>Fermentación entérica</c:v>
                </c:pt>
                <c:pt idx="4">
                  <c:v>Gestión del estiércol</c:v>
                </c:pt>
                <c:pt idx="5">
                  <c:v>Emisiones de la quema de biomasa</c:v>
                </c:pt>
                <c:pt idx="6">
                  <c:v>Emisiones de N₂O de los suelos gestionados</c:v>
                </c:pt>
                <c:pt idx="7">
                  <c:v>Emisiones indirectas de N₂O resultantes de la gestión del estiércol</c:v>
                </c:pt>
                <c:pt idx="8">
                  <c:v>Cultivo de arroz</c:v>
                </c:pt>
                <c:pt idx="9">
                  <c:v>Eliminación de desechos sólidos</c:v>
                </c:pt>
                <c:pt idx="10">
                  <c:v> Tratamiento biológico de los desechos sólidos</c:v>
                </c:pt>
                <c:pt idx="11">
                  <c:v>Incineración e incineración abierta de desechos</c:v>
                </c:pt>
                <c:pt idx="12">
                  <c:v>Tratamiento y eliminación de aguas residuales domésticas e industriales</c:v>
                </c:pt>
              </c:strCache>
            </c:strRef>
          </c:cat>
          <c:val>
            <c:numRef>
              <c:f>'Tablas y Gráficas'!$D$28:$D$40</c:f>
              <c:numCache>
                <c:formatCode>General</c:formatCode>
                <c:ptCount val="13"/>
              </c:numCache>
            </c:numRef>
          </c:val>
          <c:extLst xmlns:c16r2="http://schemas.microsoft.com/office/drawing/2015/06/chart">
            <c:ext xmlns:c16="http://schemas.microsoft.com/office/drawing/2014/chart" uri="{C3380CC4-5D6E-409C-BE32-E72D297353CC}">
              <c16:uniqueId val="{00000000-121C-4004-B7CD-1FD1228E8FDD}"/>
            </c:ext>
          </c:extLst>
        </c:ser>
        <c:ser>
          <c:idx val="1"/>
          <c:order val="1"/>
          <c:tx>
            <c:strRef>
              <c:f>'Tablas y Gráficas'!$E$27</c:f>
              <c:strCache>
                <c:ptCount val="1"/>
                <c:pt idx="0">
                  <c:v>Emisiones de GEI (Gg CO₂e)</c:v>
                </c:pt>
              </c:strCache>
            </c:strRef>
          </c:tx>
          <c:spPr>
            <a:solidFill>
              <a:schemeClr val="accent2"/>
            </a:solidFill>
            <a:ln>
              <a:noFill/>
            </a:ln>
            <a:effectLst/>
          </c:spPr>
          <c:invertIfNegative val="0"/>
          <c:cat>
            <c:strRef>
              <c:f>'Tablas y Gráficas'!$C$28:$C$40</c:f>
              <c:strCache>
                <c:ptCount val="13"/>
                <c:pt idx="0">
                  <c:v>Transporte terrestre</c:v>
                </c:pt>
                <c:pt idx="1">
                  <c:v>Otros sectores (consumo de combustibles por operación del municipio)</c:v>
                </c:pt>
                <c:pt idx="2">
                  <c:v>Otros sectores (consumo de energía eléctrica por operación del municipio)</c:v>
                </c:pt>
                <c:pt idx="3">
                  <c:v>Fermentación entérica</c:v>
                </c:pt>
                <c:pt idx="4">
                  <c:v>Gestión del estiércol</c:v>
                </c:pt>
                <c:pt idx="5">
                  <c:v>Emisiones de la quema de biomasa</c:v>
                </c:pt>
                <c:pt idx="6">
                  <c:v>Emisiones de N₂O de los suelos gestionados</c:v>
                </c:pt>
                <c:pt idx="7">
                  <c:v>Emisiones indirectas de N₂O resultantes de la gestión del estiércol</c:v>
                </c:pt>
                <c:pt idx="8">
                  <c:v>Cultivo de arroz</c:v>
                </c:pt>
                <c:pt idx="9">
                  <c:v>Eliminación de desechos sólidos</c:v>
                </c:pt>
                <c:pt idx="10">
                  <c:v> Tratamiento biológico de los desechos sólidos</c:v>
                </c:pt>
                <c:pt idx="11">
                  <c:v>Incineración e incineración abierta de desechos</c:v>
                </c:pt>
                <c:pt idx="12">
                  <c:v>Tratamiento y eliminación de aguas residuales domésticas e industriales</c:v>
                </c:pt>
              </c:strCache>
            </c:strRef>
          </c:cat>
          <c:val>
            <c:numRef>
              <c:f>'Tablas y Gráficas'!$E$28:$E$40</c:f>
              <c:numCache>
                <c:formatCode>General</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extLst xmlns:c16r2="http://schemas.microsoft.com/office/drawing/2015/06/chart">
            <c:ext xmlns:c16="http://schemas.microsoft.com/office/drawing/2014/chart" uri="{C3380CC4-5D6E-409C-BE32-E72D297353CC}">
              <c16:uniqueId val="{00000001-121C-4004-B7CD-1FD1228E8FDD}"/>
            </c:ext>
          </c:extLst>
        </c:ser>
        <c:dLbls>
          <c:showLegendKey val="0"/>
          <c:showVal val="0"/>
          <c:showCatName val="0"/>
          <c:showSerName val="0"/>
          <c:showPercent val="0"/>
          <c:showBubbleSize val="0"/>
        </c:dLbls>
        <c:gapWidth val="219"/>
        <c:overlap val="-27"/>
        <c:axId val="-1670466272"/>
        <c:axId val="-1670465728"/>
      </c:barChart>
      <c:catAx>
        <c:axId val="-1670466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lang="es-ES" sz="900" b="0" i="0" u="none" strike="noStrike" kern="1200" baseline="0">
                <a:solidFill>
                  <a:schemeClr val="tx1">
                    <a:lumMod val="65000"/>
                    <a:lumOff val="35000"/>
                  </a:schemeClr>
                </a:solidFill>
                <a:latin typeface="+mn-lt"/>
                <a:ea typeface="+mn-ea"/>
                <a:cs typeface="+mn-cs"/>
              </a:defRPr>
            </a:pPr>
            <a:endParaRPr lang="es-ES"/>
          </a:p>
        </c:txPr>
        <c:crossAx val="-1670465728"/>
        <c:crosses val="autoZero"/>
        <c:auto val="1"/>
        <c:lblAlgn val="ctr"/>
        <c:lblOffset val="100"/>
        <c:noMultiLvlLbl val="0"/>
      </c:catAx>
      <c:valAx>
        <c:axId val="-16704657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lang="es-ES" sz="900" b="0" i="0" u="none" strike="noStrike" kern="1200" baseline="0">
                <a:solidFill>
                  <a:schemeClr val="tx1">
                    <a:lumMod val="65000"/>
                    <a:lumOff val="35000"/>
                  </a:schemeClr>
                </a:solidFill>
                <a:latin typeface="+mn-lt"/>
                <a:ea typeface="+mn-ea"/>
                <a:cs typeface="+mn-cs"/>
              </a:defRPr>
            </a:pPr>
            <a:endParaRPr lang="es-ES"/>
          </a:p>
        </c:txPr>
        <c:crossAx val="-1670466272"/>
        <c:crosses val="autoZero"/>
        <c:crossBetween val="between"/>
      </c:valAx>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000000000000111" l="0.70000000000000062" r="0.70000000000000062" t="0.750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s-ES" sz="1400" b="0" i="0" u="none" strike="noStrike" kern="1200" spc="0" baseline="0">
                <a:solidFill>
                  <a:schemeClr val="tx1">
                    <a:lumMod val="65000"/>
                    <a:lumOff val="35000"/>
                  </a:schemeClr>
                </a:solidFill>
                <a:latin typeface="+mn-lt"/>
                <a:ea typeface="+mn-ea"/>
                <a:cs typeface="+mn-cs"/>
              </a:defRPr>
            </a:pPr>
            <a:r>
              <a:rPr lang="es-MX"/>
              <a:t>Emisiones de </a:t>
            </a:r>
            <a:r>
              <a:rPr lang="es-MX" sz="1200"/>
              <a:t>GEI </a:t>
            </a:r>
            <a:r>
              <a:rPr lang="es-MX"/>
              <a:t>del sector ENERGÍA</a:t>
            </a:r>
            <a:r>
              <a:rPr lang="es-MX" baseline="0"/>
              <a:t> (Gg CO</a:t>
            </a:r>
            <a:r>
              <a:rPr lang="es-MX" baseline="0">
                <a:latin typeface="Calibri" panose="020F0502020204030204" pitchFamily="34" charset="0"/>
                <a:cs typeface="Calibri" panose="020F0502020204030204" pitchFamily="34" charset="0"/>
              </a:rPr>
              <a:t>₂</a:t>
            </a:r>
            <a:r>
              <a:rPr lang="es-MX" baseline="0"/>
              <a:t>e)</a:t>
            </a:r>
            <a:endParaRPr lang="es-MX"/>
          </a:p>
        </c:rich>
      </c:tx>
      <c:overlay val="0"/>
      <c:spPr>
        <a:noFill/>
        <a:ln>
          <a:noFill/>
        </a:ln>
        <a:effectLst/>
      </c:sp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1"/>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1-7B15-4EBD-9CC2-73FDC80BDE95}"/>
              </c:ext>
            </c:extLst>
          </c:dPt>
          <c:dPt>
            <c:idx val="1"/>
            <c:bubble3D val="0"/>
            <c:spPr>
              <a:solidFill>
                <a:schemeClr val="accent2"/>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3-7B15-4EBD-9CC2-73FDC80BDE95}"/>
              </c:ext>
            </c:extLst>
          </c:dPt>
          <c:dPt>
            <c:idx val="2"/>
            <c:bubble3D val="0"/>
            <c:spPr>
              <a:solidFill>
                <a:schemeClr val="accent3"/>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5-7B15-4EBD-9CC2-73FDC80BDE95}"/>
              </c:ext>
            </c:extLst>
          </c:dPt>
          <c:cat>
            <c:strRef>
              <c:f>'Tablas y Gráficas'!$C$28:$C$30</c:f>
              <c:strCache>
                <c:ptCount val="3"/>
                <c:pt idx="0">
                  <c:v>Transporte terrestre</c:v>
                </c:pt>
                <c:pt idx="1">
                  <c:v>Otros sectores (consumo de combustibles por operación del municipio)</c:v>
                </c:pt>
                <c:pt idx="2">
                  <c:v>Otros sectores (consumo de energía eléctrica por operación del municipio)</c:v>
                </c:pt>
              </c:strCache>
            </c:strRef>
          </c:cat>
          <c:val>
            <c:numRef>
              <c:f>'Tablas y Gráficas'!$D$28:$D$30</c:f>
              <c:numCache>
                <c:formatCode>General</c:formatCode>
                <c:ptCount val="3"/>
              </c:numCache>
            </c:numRef>
          </c:val>
          <c:extLst xmlns:c16r2="http://schemas.microsoft.com/office/drawing/2015/06/chart">
            <c:ext xmlns:c16="http://schemas.microsoft.com/office/drawing/2014/chart" uri="{C3380CC4-5D6E-409C-BE32-E72D297353CC}">
              <c16:uniqueId val="{00000000-37AE-4888-8B91-C70EF89E75BB}"/>
            </c:ext>
          </c:extLst>
        </c:ser>
        <c:ser>
          <c:idx val="1"/>
          <c:order val="1"/>
          <c:dPt>
            <c:idx val="0"/>
            <c:bubble3D val="0"/>
            <c:spPr>
              <a:solidFill>
                <a:schemeClr val="accent1"/>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7-7B15-4EBD-9CC2-73FDC80BDE95}"/>
              </c:ext>
            </c:extLst>
          </c:dPt>
          <c:dPt>
            <c:idx val="1"/>
            <c:bubble3D val="0"/>
            <c:spPr>
              <a:solidFill>
                <a:schemeClr val="accent2"/>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9-7B15-4EBD-9CC2-73FDC80BDE95}"/>
              </c:ext>
            </c:extLst>
          </c:dPt>
          <c:dPt>
            <c:idx val="2"/>
            <c:bubble3D val="0"/>
            <c:spPr>
              <a:solidFill>
                <a:schemeClr val="accent3"/>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B-7B15-4EBD-9CC2-73FDC80BDE95}"/>
              </c:ext>
            </c:extLst>
          </c:dPt>
          <c:cat>
            <c:strRef>
              <c:f>'Tablas y Gráficas'!$C$28:$C$30</c:f>
              <c:strCache>
                <c:ptCount val="3"/>
                <c:pt idx="0">
                  <c:v>Transporte terrestre</c:v>
                </c:pt>
                <c:pt idx="1">
                  <c:v>Otros sectores (consumo de combustibles por operación del municipio)</c:v>
                </c:pt>
                <c:pt idx="2">
                  <c:v>Otros sectores (consumo de energía eléctrica por operación del municipio)</c:v>
                </c:pt>
              </c:strCache>
            </c:strRef>
          </c:cat>
          <c:val>
            <c:numRef>
              <c:f>'Tablas y Gráficas'!$E$28:$E$30</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1-37AE-4888-8B91-C70EF89E75BB}"/>
            </c:ext>
          </c:extLst>
        </c:ser>
        <c:dLbls>
          <c:showLegendKey val="0"/>
          <c:showVal val="0"/>
          <c:showCatName val="0"/>
          <c:showSerName val="0"/>
          <c:showPercent val="0"/>
          <c:showBubbleSize val="0"/>
          <c:showLeaderLines val="0"/>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lang="es-ES" sz="900" b="0" i="0" u="none" strike="noStrike" kern="1200" baseline="0">
              <a:solidFill>
                <a:schemeClr val="tx1">
                  <a:lumMod val="65000"/>
                  <a:lumOff val="35000"/>
                </a:schemeClr>
              </a:solidFill>
              <a:latin typeface="+mn-lt"/>
              <a:ea typeface="+mn-ea"/>
              <a:cs typeface="+mn-cs"/>
            </a:defRPr>
          </a:pPr>
          <a:endParaRPr lang="es-ES"/>
        </a:p>
      </c:txPr>
    </c:legend>
    <c:plotVisOnly val="1"/>
    <c:dispBlanksAs val="zero"/>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000000000000111" l="0.70000000000000062" r="0.70000000000000062" t="0.7500000000000011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s-ES" sz="1400" b="0" i="0" u="none" strike="noStrike" kern="1200" spc="0" baseline="0">
                <a:solidFill>
                  <a:schemeClr val="tx1">
                    <a:lumMod val="65000"/>
                    <a:lumOff val="35000"/>
                  </a:schemeClr>
                </a:solidFill>
                <a:latin typeface="+mn-lt"/>
                <a:ea typeface="+mn-ea"/>
                <a:cs typeface="+mn-cs"/>
              </a:defRPr>
            </a:pPr>
            <a:r>
              <a:rPr lang="es-MX"/>
              <a:t>Emisiones de </a:t>
            </a:r>
            <a:r>
              <a:rPr lang="es-MX" sz="1200"/>
              <a:t>GEI </a:t>
            </a:r>
            <a:r>
              <a:rPr lang="es-MX"/>
              <a:t>del sector </a:t>
            </a:r>
            <a:r>
              <a:rPr lang="es-MX" sz="1200"/>
              <a:t>AFOLU </a:t>
            </a:r>
            <a:r>
              <a:rPr lang="es-MX"/>
              <a:t>(Gg</a:t>
            </a:r>
            <a:r>
              <a:rPr lang="es-MX" baseline="0"/>
              <a:t> CO</a:t>
            </a:r>
            <a:r>
              <a:rPr lang="es-MX" baseline="0">
                <a:latin typeface="Calibri" panose="020F0502020204030204" pitchFamily="34" charset="0"/>
                <a:cs typeface="Calibri" panose="020F0502020204030204" pitchFamily="34" charset="0"/>
              </a:rPr>
              <a:t>₂</a:t>
            </a:r>
            <a:r>
              <a:rPr lang="es-MX" baseline="0"/>
              <a:t>e)</a:t>
            </a:r>
            <a:endParaRPr lang="es-MX"/>
          </a:p>
        </c:rich>
      </c:tx>
      <c:overlay val="0"/>
      <c:spPr>
        <a:noFill/>
        <a:ln>
          <a:noFill/>
        </a:ln>
        <a:effectLst/>
      </c:sp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1"/>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1-42B6-4F0D-AC3F-C3F3D922EED5}"/>
              </c:ext>
            </c:extLst>
          </c:dPt>
          <c:dPt>
            <c:idx val="1"/>
            <c:bubble3D val="0"/>
            <c:spPr>
              <a:solidFill>
                <a:schemeClr val="accent2"/>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3-42B6-4F0D-AC3F-C3F3D922EED5}"/>
              </c:ext>
            </c:extLst>
          </c:dPt>
          <c:dPt>
            <c:idx val="2"/>
            <c:bubble3D val="0"/>
            <c:spPr>
              <a:solidFill>
                <a:schemeClr val="accent3"/>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5-42B6-4F0D-AC3F-C3F3D922EED5}"/>
              </c:ext>
            </c:extLst>
          </c:dPt>
          <c:dPt>
            <c:idx val="3"/>
            <c:bubble3D val="0"/>
            <c:spPr>
              <a:solidFill>
                <a:schemeClr val="accent4"/>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7-42B6-4F0D-AC3F-C3F3D922EED5}"/>
              </c:ext>
            </c:extLst>
          </c:dPt>
          <c:dPt>
            <c:idx val="4"/>
            <c:bubble3D val="0"/>
            <c:spPr>
              <a:solidFill>
                <a:schemeClr val="accent5"/>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9-42B6-4F0D-AC3F-C3F3D922EED5}"/>
              </c:ext>
            </c:extLst>
          </c:dPt>
          <c:dPt>
            <c:idx val="5"/>
            <c:bubble3D val="0"/>
            <c:spPr>
              <a:solidFill>
                <a:schemeClr val="accent6"/>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B-42B6-4F0D-AC3F-C3F3D922EED5}"/>
              </c:ext>
            </c:extLst>
          </c:dPt>
          <c:cat>
            <c:strRef>
              <c:f>'Tablas y Gráficas'!$C$31:$C$36</c:f>
              <c:strCache>
                <c:ptCount val="6"/>
                <c:pt idx="0">
                  <c:v>Fermentación entérica</c:v>
                </c:pt>
                <c:pt idx="1">
                  <c:v>Gestión del estiércol</c:v>
                </c:pt>
                <c:pt idx="2">
                  <c:v>Emisiones de la quema de biomasa</c:v>
                </c:pt>
                <c:pt idx="3">
                  <c:v>Emisiones de N₂O de los suelos gestionados</c:v>
                </c:pt>
                <c:pt idx="4">
                  <c:v>Emisiones indirectas de N₂O resultantes de la gestión del estiércol</c:v>
                </c:pt>
                <c:pt idx="5">
                  <c:v>Cultivo de arroz</c:v>
                </c:pt>
              </c:strCache>
            </c:strRef>
          </c:cat>
          <c:val>
            <c:numRef>
              <c:f>'Tablas y Gráficas'!$D$31:$D$36</c:f>
              <c:numCache>
                <c:formatCode>General</c:formatCode>
                <c:ptCount val="6"/>
              </c:numCache>
            </c:numRef>
          </c:val>
          <c:extLst xmlns:c16r2="http://schemas.microsoft.com/office/drawing/2015/06/chart">
            <c:ext xmlns:c16="http://schemas.microsoft.com/office/drawing/2014/chart" uri="{C3380CC4-5D6E-409C-BE32-E72D297353CC}">
              <c16:uniqueId val="{00000000-E72F-42BC-85D6-8100EF9F8115}"/>
            </c:ext>
          </c:extLst>
        </c:ser>
        <c:ser>
          <c:idx val="1"/>
          <c:order val="1"/>
          <c:dPt>
            <c:idx val="0"/>
            <c:bubble3D val="0"/>
            <c:spPr>
              <a:solidFill>
                <a:schemeClr val="accent1"/>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D-42B6-4F0D-AC3F-C3F3D922EED5}"/>
              </c:ext>
            </c:extLst>
          </c:dPt>
          <c:dPt>
            <c:idx val="1"/>
            <c:bubble3D val="0"/>
            <c:spPr>
              <a:solidFill>
                <a:schemeClr val="accent2"/>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F-42B6-4F0D-AC3F-C3F3D922EED5}"/>
              </c:ext>
            </c:extLst>
          </c:dPt>
          <c:dPt>
            <c:idx val="2"/>
            <c:bubble3D val="0"/>
            <c:spPr>
              <a:solidFill>
                <a:schemeClr val="accent3"/>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11-42B6-4F0D-AC3F-C3F3D922EED5}"/>
              </c:ext>
            </c:extLst>
          </c:dPt>
          <c:dPt>
            <c:idx val="3"/>
            <c:bubble3D val="0"/>
            <c:spPr>
              <a:solidFill>
                <a:schemeClr val="accent4"/>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13-42B6-4F0D-AC3F-C3F3D922EED5}"/>
              </c:ext>
            </c:extLst>
          </c:dPt>
          <c:dPt>
            <c:idx val="4"/>
            <c:bubble3D val="0"/>
            <c:spPr>
              <a:solidFill>
                <a:schemeClr val="accent5"/>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15-42B6-4F0D-AC3F-C3F3D922EED5}"/>
              </c:ext>
            </c:extLst>
          </c:dPt>
          <c:dPt>
            <c:idx val="5"/>
            <c:bubble3D val="0"/>
            <c:spPr>
              <a:solidFill>
                <a:schemeClr val="accent6"/>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17-42B6-4F0D-AC3F-C3F3D922EED5}"/>
              </c:ext>
            </c:extLst>
          </c:dPt>
          <c:cat>
            <c:strRef>
              <c:f>'Tablas y Gráficas'!$C$31:$C$36</c:f>
              <c:strCache>
                <c:ptCount val="6"/>
                <c:pt idx="0">
                  <c:v>Fermentación entérica</c:v>
                </c:pt>
                <c:pt idx="1">
                  <c:v>Gestión del estiércol</c:v>
                </c:pt>
                <c:pt idx="2">
                  <c:v>Emisiones de la quema de biomasa</c:v>
                </c:pt>
                <c:pt idx="3">
                  <c:v>Emisiones de N₂O de los suelos gestionados</c:v>
                </c:pt>
                <c:pt idx="4">
                  <c:v>Emisiones indirectas de N₂O resultantes de la gestión del estiércol</c:v>
                </c:pt>
                <c:pt idx="5">
                  <c:v>Cultivo de arroz</c:v>
                </c:pt>
              </c:strCache>
            </c:strRef>
          </c:cat>
          <c:val>
            <c:numRef>
              <c:f>'Tablas y Gráficas'!$E$31:$E$36</c:f>
              <c:numCache>
                <c:formatCode>General</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1-E72F-42BC-85D6-8100EF9F8115}"/>
            </c:ext>
          </c:extLst>
        </c:ser>
        <c:dLbls>
          <c:showLegendKey val="0"/>
          <c:showVal val="0"/>
          <c:showCatName val="0"/>
          <c:showSerName val="0"/>
          <c:showPercent val="0"/>
          <c:showBubbleSize val="0"/>
          <c:showLeaderLines val="0"/>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lang="es-ES" sz="900" b="0" i="0" u="none" strike="noStrike" kern="1200" baseline="0">
              <a:solidFill>
                <a:schemeClr val="tx1">
                  <a:lumMod val="65000"/>
                  <a:lumOff val="35000"/>
                </a:schemeClr>
              </a:solidFill>
              <a:latin typeface="+mn-lt"/>
              <a:ea typeface="+mn-ea"/>
              <a:cs typeface="+mn-cs"/>
            </a:defRPr>
          </a:pPr>
          <a:endParaRPr lang="es-ES"/>
        </a:p>
      </c:txPr>
    </c:legend>
    <c:plotVisOnly val="1"/>
    <c:dispBlanksAs val="zero"/>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000000000000111" l="0.70000000000000062" r="0.70000000000000062" t="0.750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s-ES" sz="1400" b="0" i="0" u="none" strike="noStrike" kern="1200" spc="0" baseline="0">
                <a:solidFill>
                  <a:schemeClr val="tx1">
                    <a:lumMod val="65000"/>
                    <a:lumOff val="35000"/>
                  </a:schemeClr>
                </a:solidFill>
                <a:latin typeface="+mn-lt"/>
                <a:ea typeface="+mn-ea"/>
                <a:cs typeface="+mn-cs"/>
              </a:defRPr>
            </a:pPr>
            <a:r>
              <a:rPr lang="es-MX"/>
              <a:t>Emisiones de </a:t>
            </a:r>
            <a:r>
              <a:rPr lang="es-MX" sz="1200"/>
              <a:t>GEI </a:t>
            </a:r>
            <a:r>
              <a:rPr lang="es-MX"/>
              <a:t>del sector DESECHOS (Gg CO</a:t>
            </a:r>
            <a:r>
              <a:rPr lang="es-MX">
                <a:latin typeface="Calibri" panose="020F0502020204030204" pitchFamily="34" charset="0"/>
                <a:cs typeface="Calibri" panose="020F0502020204030204" pitchFamily="34" charset="0"/>
              </a:rPr>
              <a:t>₂</a:t>
            </a:r>
            <a:r>
              <a:rPr lang="es-MX"/>
              <a:t>e)</a:t>
            </a:r>
          </a:p>
        </c:rich>
      </c:tx>
      <c:overlay val="0"/>
      <c:spPr>
        <a:noFill/>
        <a:ln>
          <a:noFill/>
        </a:ln>
        <a:effectLst/>
      </c:sp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1"/>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1-F22F-4690-80C9-DD0B0AE9290A}"/>
              </c:ext>
            </c:extLst>
          </c:dPt>
          <c:dPt>
            <c:idx val="1"/>
            <c:bubble3D val="0"/>
            <c:spPr>
              <a:solidFill>
                <a:schemeClr val="accent2"/>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3-F22F-4690-80C9-DD0B0AE9290A}"/>
              </c:ext>
            </c:extLst>
          </c:dPt>
          <c:dPt>
            <c:idx val="2"/>
            <c:bubble3D val="0"/>
            <c:spPr>
              <a:solidFill>
                <a:schemeClr val="accent3"/>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5-F22F-4690-80C9-DD0B0AE9290A}"/>
              </c:ext>
            </c:extLst>
          </c:dPt>
          <c:dPt>
            <c:idx val="3"/>
            <c:bubble3D val="0"/>
            <c:spPr>
              <a:solidFill>
                <a:schemeClr val="accent4"/>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7-F22F-4690-80C9-DD0B0AE9290A}"/>
              </c:ext>
            </c:extLst>
          </c:dPt>
          <c:cat>
            <c:strRef>
              <c:f>'Tablas y Gráficas'!$C$37:$C$40</c:f>
              <c:strCache>
                <c:ptCount val="4"/>
                <c:pt idx="0">
                  <c:v>Eliminación de desechos sólidos</c:v>
                </c:pt>
                <c:pt idx="1">
                  <c:v> Tratamiento biológico de los desechos sólidos</c:v>
                </c:pt>
                <c:pt idx="2">
                  <c:v>Incineración e incineración abierta de desechos</c:v>
                </c:pt>
                <c:pt idx="3">
                  <c:v>Tratamiento y eliminación de aguas residuales domésticas e industriales</c:v>
                </c:pt>
              </c:strCache>
            </c:strRef>
          </c:cat>
          <c:val>
            <c:numRef>
              <c:f>'Tablas y Gráficas'!$D$37:$D$40</c:f>
              <c:numCache>
                <c:formatCode>General</c:formatCode>
                <c:ptCount val="4"/>
              </c:numCache>
            </c:numRef>
          </c:val>
          <c:extLst xmlns:c16r2="http://schemas.microsoft.com/office/drawing/2015/06/chart">
            <c:ext xmlns:c16="http://schemas.microsoft.com/office/drawing/2014/chart" uri="{C3380CC4-5D6E-409C-BE32-E72D297353CC}">
              <c16:uniqueId val="{00000000-556E-4FDA-8C2A-5F34C8291F25}"/>
            </c:ext>
          </c:extLst>
        </c:ser>
        <c:ser>
          <c:idx val="1"/>
          <c:order val="1"/>
          <c:dPt>
            <c:idx val="0"/>
            <c:bubble3D val="0"/>
            <c:spPr>
              <a:solidFill>
                <a:schemeClr val="accent1"/>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9-F22F-4690-80C9-DD0B0AE9290A}"/>
              </c:ext>
            </c:extLst>
          </c:dPt>
          <c:dPt>
            <c:idx val="1"/>
            <c:bubble3D val="0"/>
            <c:spPr>
              <a:solidFill>
                <a:schemeClr val="accent2"/>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B-F22F-4690-80C9-DD0B0AE9290A}"/>
              </c:ext>
            </c:extLst>
          </c:dPt>
          <c:dPt>
            <c:idx val="2"/>
            <c:bubble3D val="0"/>
            <c:spPr>
              <a:solidFill>
                <a:schemeClr val="accent3"/>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D-F22F-4690-80C9-DD0B0AE9290A}"/>
              </c:ext>
            </c:extLst>
          </c:dPt>
          <c:dPt>
            <c:idx val="3"/>
            <c:bubble3D val="0"/>
            <c:spPr>
              <a:solidFill>
                <a:schemeClr val="accent4"/>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F-F22F-4690-80C9-DD0B0AE9290A}"/>
              </c:ext>
            </c:extLst>
          </c:dPt>
          <c:cat>
            <c:strRef>
              <c:f>'Tablas y Gráficas'!$C$37:$C$40</c:f>
              <c:strCache>
                <c:ptCount val="4"/>
                <c:pt idx="0">
                  <c:v>Eliminación de desechos sólidos</c:v>
                </c:pt>
                <c:pt idx="1">
                  <c:v> Tratamiento biológico de los desechos sólidos</c:v>
                </c:pt>
                <c:pt idx="2">
                  <c:v>Incineración e incineración abierta de desechos</c:v>
                </c:pt>
                <c:pt idx="3">
                  <c:v>Tratamiento y eliminación de aguas residuales domésticas e industriales</c:v>
                </c:pt>
              </c:strCache>
            </c:strRef>
          </c:cat>
          <c:val>
            <c:numRef>
              <c:f>'Tablas y Gráficas'!$E$37:$E$40</c:f>
              <c:numCache>
                <c:formatCode>General</c:formatCode>
                <c:ptCount val="4"/>
                <c:pt idx="0">
                  <c:v>0</c:v>
                </c:pt>
                <c:pt idx="1">
                  <c:v>0</c:v>
                </c:pt>
                <c:pt idx="2">
                  <c:v>0</c:v>
                </c:pt>
                <c:pt idx="3">
                  <c:v>0</c:v>
                </c:pt>
              </c:numCache>
            </c:numRef>
          </c:val>
          <c:extLst xmlns:c16r2="http://schemas.microsoft.com/office/drawing/2015/06/chart">
            <c:ext xmlns:c16="http://schemas.microsoft.com/office/drawing/2014/chart" uri="{C3380CC4-5D6E-409C-BE32-E72D297353CC}">
              <c16:uniqueId val="{00000001-556E-4FDA-8C2A-5F34C8291F25}"/>
            </c:ext>
          </c:extLst>
        </c:ser>
        <c:dLbls>
          <c:showLegendKey val="0"/>
          <c:showVal val="0"/>
          <c:showCatName val="0"/>
          <c:showSerName val="0"/>
          <c:showPercent val="0"/>
          <c:showBubbleSize val="0"/>
          <c:showLeaderLines val="0"/>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lang="es-ES" sz="900" b="0" i="0" u="none" strike="noStrike" kern="1200" baseline="0">
              <a:solidFill>
                <a:schemeClr val="tx1">
                  <a:lumMod val="65000"/>
                  <a:lumOff val="35000"/>
                </a:schemeClr>
              </a:solidFill>
              <a:latin typeface="+mn-lt"/>
              <a:ea typeface="+mn-ea"/>
              <a:cs typeface="+mn-cs"/>
            </a:defRPr>
          </a:pPr>
          <a:endParaRPr lang="es-ES"/>
        </a:p>
      </c:txPr>
    </c:legend>
    <c:plotVisOnly val="1"/>
    <c:dispBlanksAs val="zero"/>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000000000000111" l="0.70000000000000062" r="0.70000000000000062" t="0.750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s-ES" sz="1400" b="0" i="0" u="none" strike="noStrike" kern="1200" spc="0" baseline="0">
                <a:solidFill>
                  <a:schemeClr val="tx1">
                    <a:lumMod val="65000"/>
                    <a:lumOff val="35000"/>
                  </a:schemeClr>
                </a:solidFill>
                <a:latin typeface="+mn-lt"/>
                <a:ea typeface="+mn-ea"/>
                <a:cs typeface="+mn-cs"/>
              </a:defRPr>
            </a:pPr>
            <a:r>
              <a:rPr lang="es-MX"/>
              <a:t>Emisiones por</a:t>
            </a:r>
            <a:r>
              <a:rPr lang="es-MX" baseline="0"/>
              <a:t> gas (Gg CO</a:t>
            </a:r>
            <a:r>
              <a:rPr lang="es-MX" baseline="0">
                <a:latin typeface="Calibri" panose="020F0502020204030204" pitchFamily="34" charset="0"/>
                <a:cs typeface="Calibri" panose="020F0502020204030204" pitchFamily="34" charset="0"/>
              </a:rPr>
              <a:t>₂</a:t>
            </a:r>
            <a:r>
              <a:rPr lang="es-MX" baseline="0"/>
              <a:t>e)</a:t>
            </a:r>
            <a:endParaRPr lang="es-MX"/>
          </a:p>
        </c:rich>
      </c:tx>
      <c:overlay val="0"/>
      <c:spPr>
        <a:noFill/>
        <a:ln>
          <a:noFill/>
        </a:ln>
        <a:effectLst/>
      </c:sp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1"/>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1-5DFE-4992-A71E-77143A6CCE41}"/>
              </c:ext>
            </c:extLst>
          </c:dPt>
          <c:dPt>
            <c:idx val="1"/>
            <c:bubble3D val="0"/>
            <c:spPr>
              <a:solidFill>
                <a:schemeClr val="accent2"/>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3-5DFE-4992-A71E-77143A6CCE41}"/>
              </c:ext>
            </c:extLst>
          </c:dPt>
          <c:dPt>
            <c:idx val="2"/>
            <c:bubble3D val="0"/>
            <c:spPr>
              <a:solidFill>
                <a:schemeClr val="accent3"/>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5-5DFE-4992-A71E-77143A6CCE41}"/>
              </c:ext>
            </c:extLst>
          </c:dPt>
          <c:cat>
            <c:strRef>
              <c:f>'Tablas y Gráficas'!$C$45:$C$47</c:f>
              <c:strCache>
                <c:ptCount val="3"/>
                <c:pt idx="0">
                  <c:v>Bióxido de carbono</c:v>
                </c:pt>
                <c:pt idx="1">
                  <c:v>Metano</c:v>
                </c:pt>
                <c:pt idx="2">
                  <c:v>Óxido nitroso</c:v>
                </c:pt>
              </c:strCache>
            </c:strRef>
          </c:cat>
          <c:val>
            <c:numRef>
              <c:f>'Tablas y Gráficas'!$D$45:$D$47</c:f>
              <c:numCache>
                <c:formatCode>General</c:formatCode>
                <c:ptCount val="3"/>
              </c:numCache>
            </c:numRef>
          </c:val>
          <c:extLst xmlns:c16r2="http://schemas.microsoft.com/office/drawing/2015/06/chart">
            <c:ext xmlns:c16="http://schemas.microsoft.com/office/drawing/2014/chart" uri="{C3380CC4-5D6E-409C-BE32-E72D297353CC}">
              <c16:uniqueId val="{00000000-2282-407C-8341-ABB6CEFAB9D0}"/>
            </c:ext>
          </c:extLst>
        </c:ser>
        <c:ser>
          <c:idx val="1"/>
          <c:order val="1"/>
          <c:dPt>
            <c:idx val="0"/>
            <c:bubble3D val="0"/>
            <c:spPr>
              <a:solidFill>
                <a:schemeClr val="accent1"/>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7-5DFE-4992-A71E-77143A6CCE41}"/>
              </c:ext>
            </c:extLst>
          </c:dPt>
          <c:dPt>
            <c:idx val="1"/>
            <c:bubble3D val="0"/>
            <c:spPr>
              <a:solidFill>
                <a:schemeClr val="accent2"/>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9-5DFE-4992-A71E-77143A6CCE41}"/>
              </c:ext>
            </c:extLst>
          </c:dPt>
          <c:dPt>
            <c:idx val="2"/>
            <c:bubble3D val="0"/>
            <c:spPr>
              <a:solidFill>
                <a:schemeClr val="accent3"/>
              </a:solidFill>
              <a:ln w="25400">
                <a:solidFill>
                  <a:schemeClr val="lt1"/>
                </a:solidFill>
              </a:ln>
              <a:effectLst/>
              <a:sp3d contourW="25400">
                <a:contourClr>
                  <a:schemeClr val="lt1"/>
                </a:contourClr>
              </a:sp3d>
            </c:spPr>
            <c:extLst xmlns:c16r2="http://schemas.microsoft.com/office/drawing/2015/06/chart">
              <c:ext xmlns:c16="http://schemas.microsoft.com/office/drawing/2014/chart" uri="{C3380CC4-5D6E-409C-BE32-E72D297353CC}">
                <c16:uniqueId val="{0000000B-5DFE-4992-A71E-77143A6CCE41}"/>
              </c:ext>
            </c:extLst>
          </c:dPt>
          <c:cat>
            <c:strRef>
              <c:f>'Tablas y Gráficas'!$C$45:$C$47</c:f>
              <c:strCache>
                <c:ptCount val="3"/>
                <c:pt idx="0">
                  <c:v>Bióxido de carbono</c:v>
                </c:pt>
                <c:pt idx="1">
                  <c:v>Metano</c:v>
                </c:pt>
                <c:pt idx="2">
                  <c:v>Óxido nitroso</c:v>
                </c:pt>
              </c:strCache>
            </c:strRef>
          </c:cat>
          <c:val>
            <c:numRef>
              <c:f>'Tablas y Gráficas'!$E$45:$E$47</c:f>
              <c:numCache>
                <c:formatCode>General</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1-2282-407C-8341-ABB6CEFAB9D0}"/>
            </c:ext>
          </c:extLst>
        </c:ser>
        <c:dLbls>
          <c:showLegendKey val="0"/>
          <c:showVal val="0"/>
          <c:showCatName val="0"/>
          <c:showSerName val="0"/>
          <c:showPercent val="0"/>
          <c:showBubbleSize val="0"/>
          <c:showLeaderLines val="0"/>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lang="es-ES" sz="900" b="0" i="0" u="none" strike="noStrike" kern="1200" baseline="0">
              <a:solidFill>
                <a:schemeClr val="tx1">
                  <a:lumMod val="65000"/>
                  <a:lumOff val="35000"/>
                </a:schemeClr>
              </a:solidFill>
              <a:latin typeface="+mn-lt"/>
              <a:ea typeface="+mn-ea"/>
              <a:cs typeface="+mn-cs"/>
            </a:defRPr>
          </a:pPr>
          <a:endParaRPr lang="es-ES"/>
        </a:p>
      </c:txPr>
    </c:legend>
    <c:plotVisOnly val="1"/>
    <c:dispBlanksAs val="zero"/>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4803149606299246" l="0.70866141732283505" r="0.70866141732283505" t="0.74803149606299246" header="0.31496062992126017" footer="0.31496062992126017"/>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6.png"/></Relationships>
</file>

<file path=xl/drawings/_rels/drawing11.xml.rels><?xml version="1.0" encoding="UTF-8" standalone="yes"?>
<Relationships xmlns="http://schemas.openxmlformats.org/package/2006/relationships"><Relationship Id="rId1" Type="http://schemas.openxmlformats.org/officeDocument/2006/relationships/image" Target="../media/image7.png"/></Relationships>
</file>

<file path=xl/drawings/_rels/drawing12.xml.rels><?xml version="1.0" encoding="UTF-8" standalone="yes"?>
<Relationships xmlns="http://schemas.openxmlformats.org/package/2006/relationships"><Relationship Id="rId1" Type="http://schemas.openxmlformats.org/officeDocument/2006/relationships/image" Target="../media/image8.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4.png"/></Relationships>
</file>

<file path=xl/drawings/_rels/drawing9.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987138</xdr:colOff>
      <xdr:row>0</xdr:row>
      <xdr:rowOff>25977</xdr:rowOff>
    </xdr:from>
    <xdr:to>
      <xdr:col>2</xdr:col>
      <xdr:colOff>5878488</xdr:colOff>
      <xdr:row>0</xdr:row>
      <xdr:rowOff>813955</xdr:rowOff>
    </xdr:to>
    <xdr:pic>
      <xdr:nvPicPr>
        <xdr:cNvPr id="6" name="Imagen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89365" y="25977"/>
          <a:ext cx="4891350" cy="78797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4</xdr:col>
      <xdr:colOff>304800</xdr:colOff>
      <xdr:row>0</xdr:row>
      <xdr:rowOff>28575</xdr:rowOff>
    </xdr:from>
    <xdr:to>
      <xdr:col>8</xdr:col>
      <xdr:colOff>359711</xdr:colOff>
      <xdr:row>0</xdr:row>
      <xdr:rowOff>712575</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90900" y="28575"/>
          <a:ext cx="4245911" cy="6840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5</xdr:col>
      <xdr:colOff>2010838</xdr:colOff>
      <xdr:row>0</xdr:row>
      <xdr:rowOff>31750</xdr:rowOff>
    </xdr:from>
    <xdr:to>
      <xdr:col>11</xdr:col>
      <xdr:colOff>356125</xdr:colOff>
      <xdr:row>0</xdr:row>
      <xdr:rowOff>859750</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83671" y="31750"/>
          <a:ext cx="5139787" cy="8280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3</xdr:col>
      <xdr:colOff>2143125</xdr:colOff>
      <xdr:row>0</xdr:row>
      <xdr:rowOff>28575</xdr:rowOff>
    </xdr:from>
    <xdr:to>
      <xdr:col>6</xdr:col>
      <xdr:colOff>172131</xdr:colOff>
      <xdr:row>0</xdr:row>
      <xdr:rowOff>892575</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162425" y="28575"/>
          <a:ext cx="5363256" cy="8640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xdr:from>
      <xdr:col>3</xdr:col>
      <xdr:colOff>19050</xdr:colOff>
      <xdr:row>50</xdr:row>
      <xdr:rowOff>76200</xdr:rowOff>
    </xdr:from>
    <xdr:to>
      <xdr:col>4</xdr:col>
      <xdr:colOff>1571625</xdr:colOff>
      <xdr:row>64</xdr:row>
      <xdr:rowOff>152400</xdr:rowOff>
    </xdr:to>
    <xdr:graphicFrame macro="">
      <xdr:nvGraphicFramePr>
        <xdr:cNvPr id="2" name="Gráfico 1">
          <a:extLst>
            <a:ext uri="{FF2B5EF4-FFF2-40B4-BE49-F238E27FC236}">
              <a16:creationId xmlns:a16="http://schemas.microsoft.com/office/drawing/2014/main" xmlns="" id="{56F8C015-CBED-4F66-95E6-75E5350BE94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23812</xdr:colOff>
      <xdr:row>65</xdr:row>
      <xdr:rowOff>66675</xdr:rowOff>
    </xdr:from>
    <xdr:to>
      <xdr:col>4</xdr:col>
      <xdr:colOff>1576387</xdr:colOff>
      <xdr:row>79</xdr:row>
      <xdr:rowOff>142875</xdr:rowOff>
    </xdr:to>
    <xdr:graphicFrame macro="">
      <xdr:nvGraphicFramePr>
        <xdr:cNvPr id="4" name="Gráfico 3">
          <a:extLst>
            <a:ext uri="{FF2B5EF4-FFF2-40B4-BE49-F238E27FC236}">
              <a16:creationId xmlns:a16="http://schemas.microsoft.com/office/drawing/2014/main" xmlns="" id="{9E4E35A0-4E0C-4820-AAB0-9F9CAA5A42A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23812</xdr:colOff>
      <xdr:row>80</xdr:row>
      <xdr:rowOff>57150</xdr:rowOff>
    </xdr:from>
    <xdr:to>
      <xdr:col>4</xdr:col>
      <xdr:colOff>1576387</xdr:colOff>
      <xdr:row>94</xdr:row>
      <xdr:rowOff>133350</xdr:rowOff>
    </xdr:to>
    <xdr:graphicFrame macro="">
      <xdr:nvGraphicFramePr>
        <xdr:cNvPr id="5" name="Gráfico 4">
          <a:extLst>
            <a:ext uri="{FF2B5EF4-FFF2-40B4-BE49-F238E27FC236}">
              <a16:creationId xmlns:a16="http://schemas.microsoft.com/office/drawing/2014/main" xmlns="" id="{05A6A867-46E2-45DA-BEA8-BFAFE1E63BD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33337</xdr:colOff>
      <xdr:row>95</xdr:row>
      <xdr:rowOff>28575</xdr:rowOff>
    </xdr:from>
    <xdr:to>
      <xdr:col>4</xdr:col>
      <xdr:colOff>1585912</xdr:colOff>
      <xdr:row>109</xdr:row>
      <xdr:rowOff>104775</xdr:rowOff>
    </xdr:to>
    <xdr:graphicFrame macro="">
      <xdr:nvGraphicFramePr>
        <xdr:cNvPr id="6" name="Gráfico 5">
          <a:extLst>
            <a:ext uri="{FF2B5EF4-FFF2-40B4-BE49-F238E27FC236}">
              <a16:creationId xmlns:a16="http://schemas.microsoft.com/office/drawing/2014/main" xmlns="" id="{3C552CDB-495E-4622-929C-EE9887CB0EE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33337</xdr:colOff>
      <xdr:row>114</xdr:row>
      <xdr:rowOff>0</xdr:rowOff>
    </xdr:from>
    <xdr:to>
      <xdr:col>4</xdr:col>
      <xdr:colOff>1652587</xdr:colOff>
      <xdr:row>128</xdr:row>
      <xdr:rowOff>76200</xdr:rowOff>
    </xdr:to>
    <xdr:graphicFrame macro="">
      <xdr:nvGraphicFramePr>
        <xdr:cNvPr id="7" name="Gráfico 6">
          <a:extLst>
            <a:ext uri="{FF2B5EF4-FFF2-40B4-BE49-F238E27FC236}">
              <a16:creationId xmlns:a16="http://schemas.microsoft.com/office/drawing/2014/main" xmlns="" id="{FB8D597E-E637-449A-AFC7-8D67D8EC2E2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33337</xdr:colOff>
      <xdr:row>129</xdr:row>
      <xdr:rowOff>66675</xdr:rowOff>
    </xdr:from>
    <xdr:to>
      <xdr:col>4</xdr:col>
      <xdr:colOff>1652587</xdr:colOff>
      <xdr:row>143</xdr:row>
      <xdr:rowOff>142875</xdr:rowOff>
    </xdr:to>
    <xdr:graphicFrame macro="">
      <xdr:nvGraphicFramePr>
        <xdr:cNvPr id="8" name="Gráfico 7">
          <a:extLst>
            <a:ext uri="{FF2B5EF4-FFF2-40B4-BE49-F238E27FC236}">
              <a16:creationId xmlns:a16="http://schemas.microsoft.com/office/drawing/2014/main" xmlns="" id="{8C5DC33A-3FD8-4EDA-960C-9118FE85786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23812</xdr:colOff>
      <xdr:row>144</xdr:row>
      <xdr:rowOff>123825</xdr:rowOff>
    </xdr:from>
    <xdr:to>
      <xdr:col>4</xdr:col>
      <xdr:colOff>1643062</xdr:colOff>
      <xdr:row>159</xdr:row>
      <xdr:rowOff>0</xdr:rowOff>
    </xdr:to>
    <xdr:graphicFrame macro="">
      <xdr:nvGraphicFramePr>
        <xdr:cNvPr id="9" name="Gráfico 8">
          <a:extLst>
            <a:ext uri="{FF2B5EF4-FFF2-40B4-BE49-F238E27FC236}">
              <a16:creationId xmlns:a16="http://schemas.microsoft.com/office/drawing/2014/main" xmlns="" id="{92B8E4C1-781D-447C-848B-F39DB614DCD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3</xdr:col>
      <xdr:colOff>314325</xdr:colOff>
      <xdr:row>0</xdr:row>
      <xdr:rowOff>19050</xdr:rowOff>
    </xdr:from>
    <xdr:to>
      <xdr:col>4</xdr:col>
      <xdr:colOff>1764280</xdr:colOff>
      <xdr:row>0</xdr:row>
      <xdr:rowOff>739050</xdr:rowOff>
    </xdr:to>
    <xdr:pic>
      <xdr:nvPicPr>
        <xdr:cNvPr id="11" name="Imagen 10"/>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2333625" y="19050"/>
          <a:ext cx="4469380" cy="7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96627</xdr:colOff>
      <xdr:row>0</xdr:row>
      <xdr:rowOff>27608</xdr:rowOff>
    </xdr:from>
    <xdr:to>
      <xdr:col>10</xdr:col>
      <xdr:colOff>289889</xdr:colOff>
      <xdr:row>0</xdr:row>
      <xdr:rowOff>1177327</xdr:rowOff>
    </xdr:to>
    <xdr:pic>
      <xdr:nvPicPr>
        <xdr:cNvPr id="4"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949670" y="27608"/>
          <a:ext cx="7136849" cy="11497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116231</xdr:colOff>
      <xdr:row>0</xdr:row>
      <xdr:rowOff>53295</xdr:rowOff>
    </xdr:from>
    <xdr:to>
      <xdr:col>11</xdr:col>
      <xdr:colOff>764584</xdr:colOff>
      <xdr:row>0</xdr:row>
      <xdr:rowOff>1385295</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219160" y="53295"/>
          <a:ext cx="8268353" cy="1332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35942</xdr:colOff>
      <xdr:row>0</xdr:row>
      <xdr:rowOff>35944</xdr:rowOff>
    </xdr:from>
    <xdr:to>
      <xdr:col>14</xdr:col>
      <xdr:colOff>71293</xdr:colOff>
      <xdr:row>0</xdr:row>
      <xdr:rowOff>1079944</xdr:rowOff>
    </xdr:to>
    <xdr:pic>
      <xdr:nvPicPr>
        <xdr:cNvPr id="5" name="Imagen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78775" y="35944"/>
          <a:ext cx="6480601" cy="1044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3359634</xdr:colOff>
      <xdr:row>0</xdr:row>
      <xdr:rowOff>43296</xdr:rowOff>
    </xdr:from>
    <xdr:to>
      <xdr:col>6</xdr:col>
      <xdr:colOff>173077</xdr:colOff>
      <xdr:row>0</xdr:row>
      <xdr:rowOff>1051296</xdr:rowOff>
    </xdr:to>
    <xdr:pic>
      <xdr:nvPicPr>
        <xdr:cNvPr id="4"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27774" y="43296"/>
          <a:ext cx="6257132" cy="1008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647699</xdr:colOff>
      <xdr:row>0</xdr:row>
      <xdr:rowOff>28575</xdr:rowOff>
    </xdr:from>
    <xdr:to>
      <xdr:col>9</xdr:col>
      <xdr:colOff>297063</xdr:colOff>
      <xdr:row>0</xdr:row>
      <xdr:rowOff>737775</xdr:rowOff>
    </xdr:to>
    <xdr:pic>
      <xdr:nvPicPr>
        <xdr:cNvPr id="4" name="Imagen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47949" y="28575"/>
          <a:ext cx="4402339" cy="7092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495300</xdr:colOff>
      <xdr:row>0</xdr:row>
      <xdr:rowOff>38100</xdr:rowOff>
    </xdr:from>
    <xdr:to>
      <xdr:col>9</xdr:col>
      <xdr:colOff>554239</xdr:colOff>
      <xdr:row>0</xdr:row>
      <xdr:rowOff>747300</xdr:rowOff>
    </xdr:to>
    <xdr:pic>
      <xdr:nvPicPr>
        <xdr:cNvPr id="4" name="Imagen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4250" y="38100"/>
          <a:ext cx="4402339" cy="7092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5</xdr:col>
      <xdr:colOff>560912</xdr:colOff>
      <xdr:row>0</xdr:row>
      <xdr:rowOff>31753</xdr:rowOff>
    </xdr:from>
    <xdr:to>
      <xdr:col>11</xdr:col>
      <xdr:colOff>373625</xdr:colOff>
      <xdr:row>0</xdr:row>
      <xdr:rowOff>751753</xdr:rowOff>
    </xdr:to>
    <xdr:pic>
      <xdr:nvPicPr>
        <xdr:cNvPr id="4" name="Imagen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41745" y="31753"/>
          <a:ext cx="4469380" cy="7200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314325</xdr:colOff>
      <xdr:row>0</xdr:row>
      <xdr:rowOff>19050</xdr:rowOff>
    </xdr:from>
    <xdr:to>
      <xdr:col>12</xdr:col>
      <xdr:colOff>435174</xdr:colOff>
      <xdr:row>0</xdr:row>
      <xdr:rowOff>775050</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7625" y="19050"/>
          <a:ext cx="4692849" cy="7560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semarnat.gob.mx/sites/default/files/documentos/cicc/acuerdo_que_establece_las_particularidades_tecnicas_y_las_formulas_para_la_aplicacion_de_metodologias.pdf" TargetMode="External"/><Relationship Id="rId7" Type="http://schemas.openxmlformats.org/officeDocument/2006/relationships/printerSettings" Target="../printerSettings/printerSettings1.bin"/><Relationship Id="rId2" Type="http://schemas.openxmlformats.org/officeDocument/2006/relationships/hyperlink" Target="http://www.ipcc-nggip.iges.or.jp/public/2006gl/spanish/index.html" TargetMode="External"/><Relationship Id="rId1" Type="http://schemas.openxmlformats.org/officeDocument/2006/relationships/hyperlink" Target="https://semadet.jalisco.gob.mx/gobernanza-ambiental/cambio-climatico/inventario-de-compuestos-y-gases-de-efecto-invernadero-cygei" TargetMode="External"/><Relationship Id="rId6" Type="http://schemas.openxmlformats.org/officeDocument/2006/relationships/hyperlink" Target="http://www.ghgprotocol.org/sites/default/files/ghgp/standards/GHGP_GPC%20%28Spanish%29.pdf)" TargetMode="External"/><Relationship Id="rId5" Type="http://schemas.openxmlformats.org/officeDocument/2006/relationships/hyperlink" Target="http://www.semarnat.gob.mx/temas/cicc/registro-nacional-de-emisiones-rene" TargetMode="External"/><Relationship Id="rId4" Type="http://schemas.openxmlformats.org/officeDocument/2006/relationships/hyperlink" Target="http://www.ghgprotocol.org/sites/default/files/ghgp/standards/GHGP_GPC%20%28Spanish%29.pdf"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semarnat.gob.mx/sites/default/files/documentos/cicc/aviso_factor_de_emision_electrico_2017.pdf" TargetMode="External"/><Relationship Id="rId1" Type="http://schemas.openxmlformats.org/officeDocument/2006/relationships/hyperlink" Target="https://www.gob.mx/semarnat/acciones-y-programas/registro-nacional-de-emisiones-rene"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34"/>
  <sheetViews>
    <sheetView showGridLines="0" tabSelected="1" zoomScale="110" zoomScaleNormal="110" zoomScalePageLayoutView="98" workbookViewId="0">
      <selection activeCell="I25" sqref="I25"/>
    </sheetView>
  </sheetViews>
  <sheetFormatPr baseColWidth="10" defaultRowHeight="15" x14ac:dyDescent="0.25"/>
  <cols>
    <col min="1" max="2" width="3.7109375" style="4" customWidth="1"/>
    <col min="3" max="3" width="100.7109375" customWidth="1"/>
    <col min="4" max="4" width="3" customWidth="1"/>
  </cols>
  <sheetData>
    <row r="1" spans="2:3" ht="66" customHeight="1" x14ac:dyDescent="0.25"/>
    <row r="2" spans="2:3" s="4" customFormat="1" ht="15" customHeight="1" x14ac:dyDescent="0.25"/>
    <row r="3" spans="2:3" ht="40.5" x14ac:dyDescent="0.25">
      <c r="C3" s="263" t="s">
        <v>632</v>
      </c>
    </row>
    <row r="4" spans="2:3" x14ac:dyDescent="0.25">
      <c r="C4" s="93"/>
    </row>
    <row r="5" spans="2:3" ht="15.75" x14ac:dyDescent="0.25">
      <c r="B5" s="337" t="s">
        <v>360</v>
      </c>
      <c r="C5" s="338"/>
    </row>
    <row r="6" spans="2:3" ht="38.25" customHeight="1" x14ac:dyDescent="0.25">
      <c r="B6" s="339" t="s">
        <v>361</v>
      </c>
      <c r="C6" s="339"/>
    </row>
    <row r="7" spans="2:3" s="4" customFormat="1" x14ac:dyDescent="0.25">
      <c r="C7" s="185"/>
    </row>
    <row r="8" spans="2:3" ht="15.75" x14ac:dyDescent="0.25">
      <c r="B8" s="340" t="s">
        <v>362</v>
      </c>
      <c r="C8" s="341"/>
    </row>
    <row r="9" spans="2:3" ht="81" customHeight="1" x14ac:dyDescent="0.25">
      <c r="B9" s="342" t="s">
        <v>468</v>
      </c>
      <c r="C9" s="342"/>
    </row>
    <row r="10" spans="2:3" s="4" customFormat="1" ht="25.5" customHeight="1" x14ac:dyDescent="0.25">
      <c r="B10" s="343" t="s">
        <v>460</v>
      </c>
      <c r="C10" s="343"/>
    </row>
    <row r="11" spans="2:3" x14ac:dyDescent="0.25">
      <c r="C11" s="185"/>
    </row>
    <row r="12" spans="2:3" ht="38.25" customHeight="1" x14ac:dyDescent="0.25">
      <c r="B12" s="339" t="s">
        <v>363</v>
      </c>
      <c r="C12" s="339"/>
    </row>
    <row r="13" spans="2:3" s="4" customFormat="1" x14ac:dyDescent="0.25">
      <c r="C13" s="185"/>
    </row>
    <row r="14" spans="2:3" ht="15.75" x14ac:dyDescent="0.25">
      <c r="B14" s="337" t="s">
        <v>364</v>
      </c>
      <c r="C14" s="338"/>
    </row>
    <row r="15" spans="2:3" s="3" customFormat="1" ht="25.5" x14ac:dyDescent="0.25">
      <c r="B15" s="258" t="s">
        <v>478</v>
      </c>
      <c r="C15" s="229" t="s">
        <v>479</v>
      </c>
    </row>
    <row r="16" spans="2:3" s="3" customFormat="1" x14ac:dyDescent="0.25">
      <c r="C16" s="230" t="s">
        <v>461</v>
      </c>
    </row>
    <row r="17" spans="2:3" s="3" customFormat="1" ht="38.25" x14ac:dyDescent="0.25">
      <c r="B17" s="258" t="s">
        <v>478</v>
      </c>
      <c r="C17" s="229" t="s">
        <v>480</v>
      </c>
    </row>
    <row r="18" spans="2:3" s="3" customFormat="1" ht="25.5" x14ac:dyDescent="0.25">
      <c r="C18" s="230" t="s">
        <v>462</v>
      </c>
    </row>
    <row r="19" spans="2:3" s="3" customFormat="1" x14ac:dyDescent="0.25">
      <c r="B19" s="258" t="s">
        <v>478</v>
      </c>
      <c r="C19" s="213" t="s">
        <v>481</v>
      </c>
    </row>
    <row r="20" spans="2:3" s="3" customFormat="1" ht="25.5" x14ac:dyDescent="0.25">
      <c r="B20" s="258" t="s">
        <v>478</v>
      </c>
      <c r="C20" s="229" t="s">
        <v>482</v>
      </c>
    </row>
    <row r="21" spans="2:3" s="3" customFormat="1" ht="25.5" x14ac:dyDescent="0.25">
      <c r="B21" s="258" t="s">
        <v>478</v>
      </c>
      <c r="C21" s="213" t="s">
        <v>484</v>
      </c>
    </row>
    <row r="22" spans="2:3" s="3" customFormat="1" x14ac:dyDescent="0.25">
      <c r="C22" s="230" t="s">
        <v>463</v>
      </c>
    </row>
    <row r="23" spans="2:3" s="3" customFormat="1" ht="25.5" x14ac:dyDescent="0.25">
      <c r="B23" s="258" t="s">
        <v>478</v>
      </c>
      <c r="C23" s="229" t="s">
        <v>483</v>
      </c>
    </row>
    <row r="24" spans="2:3" s="3" customFormat="1" x14ac:dyDescent="0.25">
      <c r="C24" s="230" t="s">
        <v>464</v>
      </c>
    </row>
    <row r="25" spans="2:3" s="3" customFormat="1" x14ac:dyDescent="0.25">
      <c r="C25" s="214"/>
    </row>
    <row r="26" spans="2:3" ht="15.75" x14ac:dyDescent="0.25">
      <c r="B26" s="337" t="s">
        <v>365</v>
      </c>
      <c r="C26" s="338"/>
    </row>
    <row r="27" spans="2:3" ht="51" customHeight="1" x14ac:dyDescent="0.25">
      <c r="B27" s="339" t="s">
        <v>366</v>
      </c>
      <c r="C27" s="339"/>
    </row>
    <row r="28" spans="2:3" x14ac:dyDescent="0.25">
      <c r="B28" s="259" t="s">
        <v>513</v>
      </c>
      <c r="C28" s="260" t="s">
        <v>514</v>
      </c>
    </row>
    <row r="29" spans="2:3" x14ac:dyDescent="0.25">
      <c r="B29" s="259" t="s">
        <v>519</v>
      </c>
      <c r="C29" s="261" t="s">
        <v>515</v>
      </c>
    </row>
    <row r="30" spans="2:3" ht="25.5" x14ac:dyDescent="0.25">
      <c r="B30" s="259" t="s">
        <v>520</v>
      </c>
      <c r="C30" s="262" t="s">
        <v>516</v>
      </c>
    </row>
    <row r="31" spans="2:3" x14ac:dyDescent="0.25">
      <c r="B31" s="259" t="s">
        <v>521</v>
      </c>
      <c r="C31" s="260" t="s">
        <v>517</v>
      </c>
    </row>
    <row r="32" spans="2:3" x14ac:dyDescent="0.25">
      <c r="B32" s="259" t="s">
        <v>522</v>
      </c>
      <c r="C32" s="260" t="s">
        <v>518</v>
      </c>
    </row>
    <row r="33" spans="2:3" x14ac:dyDescent="0.25">
      <c r="C33" s="231"/>
    </row>
    <row r="34" spans="2:3" x14ac:dyDescent="0.25">
      <c r="B34" s="336" t="s">
        <v>466</v>
      </c>
      <c r="C34" s="336"/>
    </row>
    <row r="35" spans="2:3" s="4" customFormat="1" x14ac:dyDescent="0.25">
      <c r="B35" s="344" t="s">
        <v>465</v>
      </c>
      <c r="C35" s="344"/>
    </row>
    <row r="36" spans="2:3" s="4" customFormat="1" ht="38.25" customHeight="1" x14ac:dyDescent="0.25">
      <c r="B36" s="336" t="s">
        <v>467</v>
      </c>
      <c r="C36" s="336"/>
    </row>
    <row r="37" spans="2:3" x14ac:dyDescent="0.25">
      <c r="C37" s="185"/>
    </row>
    <row r="38" spans="2:3" ht="51" customHeight="1" x14ac:dyDescent="0.25">
      <c r="B38" s="339" t="s">
        <v>367</v>
      </c>
      <c r="C38" s="339"/>
    </row>
    <row r="39" spans="2:3" x14ac:dyDescent="0.25">
      <c r="C39" s="185"/>
    </row>
    <row r="40" spans="2:3" ht="25.5" customHeight="1" x14ac:dyDescent="0.25">
      <c r="B40" s="339" t="s">
        <v>368</v>
      </c>
      <c r="C40" s="339"/>
    </row>
    <row r="41" spans="2:3" x14ac:dyDescent="0.25">
      <c r="B41" s="259" t="s">
        <v>523</v>
      </c>
      <c r="C41" s="260" t="s">
        <v>142</v>
      </c>
    </row>
    <row r="42" spans="2:3" x14ac:dyDescent="0.25">
      <c r="B42" s="259" t="s">
        <v>524</v>
      </c>
      <c r="C42" s="260" t="s">
        <v>527</v>
      </c>
    </row>
    <row r="43" spans="2:3" x14ac:dyDescent="0.25">
      <c r="B43" s="259" t="s">
        <v>530</v>
      </c>
      <c r="C43" s="260" t="s">
        <v>528</v>
      </c>
    </row>
    <row r="44" spans="2:3" x14ac:dyDescent="0.25">
      <c r="B44" s="259" t="s">
        <v>525</v>
      </c>
      <c r="C44" s="260" t="s">
        <v>144</v>
      </c>
    </row>
    <row r="45" spans="2:3" x14ac:dyDescent="0.25">
      <c r="B45" s="259" t="s">
        <v>526</v>
      </c>
      <c r="C45" s="260" t="s">
        <v>529</v>
      </c>
    </row>
    <row r="46" spans="2:3" x14ac:dyDescent="0.25">
      <c r="B46" s="339" t="s">
        <v>369</v>
      </c>
      <c r="C46" s="339"/>
    </row>
    <row r="47" spans="2:3" x14ac:dyDescent="0.25">
      <c r="C47" s="185"/>
    </row>
    <row r="48" spans="2:3" ht="25.5" customHeight="1" x14ac:dyDescent="0.25">
      <c r="B48" s="339" t="s">
        <v>370</v>
      </c>
      <c r="C48" s="339"/>
    </row>
    <row r="49" spans="2:3" x14ac:dyDescent="0.25">
      <c r="B49" s="258" t="s">
        <v>478</v>
      </c>
      <c r="C49" s="185" t="s">
        <v>485</v>
      </c>
    </row>
    <row r="50" spans="2:3" x14ac:dyDescent="0.25">
      <c r="B50" s="258" t="s">
        <v>478</v>
      </c>
      <c r="C50" s="185" t="s">
        <v>486</v>
      </c>
    </row>
    <row r="51" spans="2:3" ht="25.5" x14ac:dyDescent="0.25">
      <c r="B51" s="258" t="s">
        <v>478</v>
      </c>
      <c r="C51" s="213" t="s">
        <v>487</v>
      </c>
    </row>
    <row r="52" spans="2:3" x14ac:dyDescent="0.25">
      <c r="B52" s="258" t="s">
        <v>478</v>
      </c>
      <c r="C52" s="185" t="s">
        <v>488</v>
      </c>
    </row>
    <row r="53" spans="2:3" x14ac:dyDescent="0.25">
      <c r="C53" s="185"/>
    </row>
    <row r="54" spans="2:3" ht="25.5" customHeight="1" x14ac:dyDescent="0.25">
      <c r="B54" s="339" t="s">
        <v>371</v>
      </c>
      <c r="C54" s="339"/>
    </row>
    <row r="55" spans="2:3" x14ac:dyDescent="0.25">
      <c r="B55" s="258" t="s">
        <v>478</v>
      </c>
      <c r="C55" s="185" t="s">
        <v>489</v>
      </c>
    </row>
    <row r="56" spans="2:3" x14ac:dyDescent="0.25">
      <c r="B56" s="258" t="s">
        <v>478</v>
      </c>
      <c r="C56" s="185" t="s">
        <v>490</v>
      </c>
    </row>
    <row r="57" spans="2:3" x14ac:dyDescent="0.25">
      <c r="B57" s="258" t="s">
        <v>478</v>
      </c>
      <c r="C57" s="185" t="s">
        <v>491</v>
      </c>
    </row>
    <row r="58" spans="2:3" x14ac:dyDescent="0.25">
      <c r="B58" s="258" t="s">
        <v>478</v>
      </c>
      <c r="C58" s="185" t="s">
        <v>492</v>
      </c>
    </row>
    <row r="59" spans="2:3" x14ac:dyDescent="0.25">
      <c r="B59" s="258" t="s">
        <v>478</v>
      </c>
      <c r="C59" s="185" t="s">
        <v>493</v>
      </c>
    </row>
    <row r="60" spans="2:3" x14ac:dyDescent="0.25">
      <c r="B60" s="258" t="s">
        <v>478</v>
      </c>
      <c r="C60" s="185" t="s">
        <v>494</v>
      </c>
    </row>
    <row r="61" spans="2:3" x14ac:dyDescent="0.25">
      <c r="C61" s="232"/>
    </row>
    <row r="62" spans="2:3" ht="76.5" customHeight="1" x14ac:dyDescent="0.25">
      <c r="B62" s="339" t="s">
        <v>372</v>
      </c>
      <c r="C62" s="339"/>
    </row>
    <row r="63" spans="2:3" s="4" customFormat="1" x14ac:dyDescent="0.25">
      <c r="C63" s="185"/>
    </row>
    <row r="64" spans="2:3" s="4" customFormat="1" ht="76.5" customHeight="1" x14ac:dyDescent="0.25">
      <c r="B64" s="339" t="s">
        <v>373</v>
      </c>
      <c r="C64" s="339"/>
    </row>
    <row r="65" spans="2:3" x14ac:dyDescent="0.25">
      <c r="C65" s="185"/>
    </row>
    <row r="66" spans="2:3" x14ac:dyDescent="0.25">
      <c r="B66" s="345" t="s">
        <v>374</v>
      </c>
      <c r="C66" s="345"/>
    </row>
    <row r="67" spans="2:3" x14ac:dyDescent="0.25">
      <c r="B67" s="258" t="s">
        <v>478</v>
      </c>
      <c r="C67" s="185" t="s">
        <v>495</v>
      </c>
    </row>
    <row r="68" spans="2:3" x14ac:dyDescent="0.25">
      <c r="B68" s="258" t="s">
        <v>478</v>
      </c>
      <c r="C68" s="185" t="s">
        <v>496</v>
      </c>
    </row>
    <row r="69" spans="2:3" x14ac:dyDescent="0.25">
      <c r="B69" s="258" t="s">
        <v>478</v>
      </c>
      <c r="C69" s="185" t="s">
        <v>204</v>
      </c>
    </row>
    <row r="70" spans="2:3" ht="15.75" x14ac:dyDescent="0.25">
      <c r="B70" s="258" t="s">
        <v>478</v>
      </c>
      <c r="C70" s="185" t="s">
        <v>497</v>
      </c>
    </row>
    <row r="71" spans="2:3" x14ac:dyDescent="0.25">
      <c r="B71" s="258" t="s">
        <v>478</v>
      </c>
      <c r="C71" s="185" t="s">
        <v>145</v>
      </c>
    </row>
    <row r="72" spans="2:3" x14ac:dyDescent="0.25">
      <c r="B72" s="258" t="s">
        <v>478</v>
      </c>
      <c r="C72" s="185" t="s">
        <v>215</v>
      </c>
    </row>
    <row r="73" spans="2:3" x14ac:dyDescent="0.25">
      <c r="B73" s="258" t="s">
        <v>478</v>
      </c>
      <c r="C73" s="185" t="s">
        <v>455</v>
      </c>
    </row>
    <row r="74" spans="2:3" x14ac:dyDescent="0.25">
      <c r="B74" s="258" t="s">
        <v>478</v>
      </c>
      <c r="C74" s="185" t="s">
        <v>216</v>
      </c>
    </row>
    <row r="75" spans="2:3" x14ac:dyDescent="0.25">
      <c r="B75" s="258" t="s">
        <v>478</v>
      </c>
      <c r="C75" s="185" t="s">
        <v>456</v>
      </c>
    </row>
    <row r="76" spans="2:3" x14ac:dyDescent="0.25">
      <c r="C76" s="185"/>
    </row>
    <row r="77" spans="2:3" ht="63.75" customHeight="1" x14ac:dyDescent="0.25">
      <c r="B77" s="339" t="s">
        <v>375</v>
      </c>
      <c r="C77" s="339"/>
    </row>
    <row r="78" spans="2:3" x14ac:dyDescent="0.25">
      <c r="C78" s="185"/>
    </row>
    <row r="79" spans="2:3" x14ac:dyDescent="0.25">
      <c r="B79" s="339" t="s">
        <v>376</v>
      </c>
      <c r="C79" s="339"/>
    </row>
    <row r="80" spans="2:3" x14ac:dyDescent="0.25">
      <c r="B80" s="258" t="s">
        <v>478</v>
      </c>
      <c r="C80" s="185" t="s">
        <v>498</v>
      </c>
    </row>
    <row r="81" spans="2:3" x14ac:dyDescent="0.25">
      <c r="B81" s="258" t="s">
        <v>478</v>
      </c>
      <c r="C81" s="185" t="s">
        <v>204</v>
      </c>
    </row>
    <row r="82" spans="2:3" x14ac:dyDescent="0.25">
      <c r="C82" s="215"/>
    </row>
    <row r="83" spans="2:3" ht="15.75" x14ac:dyDescent="0.25">
      <c r="B83" s="337" t="s">
        <v>377</v>
      </c>
      <c r="C83" s="338"/>
    </row>
    <row r="84" spans="2:3" s="4" customFormat="1" x14ac:dyDescent="0.25">
      <c r="B84" s="339" t="s">
        <v>378</v>
      </c>
      <c r="C84" s="339"/>
    </row>
    <row r="85" spans="2:3" x14ac:dyDescent="0.25">
      <c r="C85" s="185"/>
    </row>
    <row r="86" spans="2:3" x14ac:dyDescent="0.25">
      <c r="B86" s="339" t="s">
        <v>379</v>
      </c>
      <c r="C86" s="339"/>
    </row>
    <row r="87" spans="2:3" x14ac:dyDescent="0.25">
      <c r="B87" s="339" t="s">
        <v>142</v>
      </c>
      <c r="C87" s="339"/>
    </row>
    <row r="88" spans="2:3" ht="25.5" x14ac:dyDescent="0.25">
      <c r="B88" s="258" t="s">
        <v>478</v>
      </c>
      <c r="C88" s="213" t="s">
        <v>499</v>
      </c>
    </row>
    <row r="89" spans="2:3" x14ac:dyDescent="0.25">
      <c r="B89" s="258" t="s">
        <v>478</v>
      </c>
      <c r="C89" s="185" t="s">
        <v>485</v>
      </c>
    </row>
    <row r="90" spans="2:3" x14ac:dyDescent="0.25">
      <c r="B90" s="258" t="s">
        <v>478</v>
      </c>
      <c r="C90" s="185" t="s">
        <v>498</v>
      </c>
    </row>
    <row r="91" spans="2:3" x14ac:dyDescent="0.25">
      <c r="C91" s="185"/>
    </row>
    <row r="92" spans="2:3" x14ac:dyDescent="0.25">
      <c r="B92" s="339" t="s">
        <v>211</v>
      </c>
      <c r="C92" s="339"/>
    </row>
    <row r="93" spans="2:3" x14ac:dyDescent="0.25">
      <c r="B93" s="258" t="s">
        <v>478</v>
      </c>
      <c r="C93" s="185" t="s">
        <v>495</v>
      </c>
    </row>
    <row r="94" spans="2:3" x14ac:dyDescent="0.25">
      <c r="B94" s="258" t="s">
        <v>478</v>
      </c>
      <c r="C94" s="185" t="s">
        <v>496</v>
      </c>
    </row>
    <row r="95" spans="2:3" x14ac:dyDescent="0.25">
      <c r="B95" s="258" t="s">
        <v>478</v>
      </c>
      <c r="C95" s="185" t="s">
        <v>204</v>
      </c>
    </row>
    <row r="96" spans="2:3" ht="15.75" x14ac:dyDescent="0.25">
      <c r="B96" s="258" t="s">
        <v>478</v>
      </c>
      <c r="C96" s="185" t="s">
        <v>497</v>
      </c>
    </row>
    <row r="97" spans="2:3" x14ac:dyDescent="0.25">
      <c r="B97" s="258" t="s">
        <v>478</v>
      </c>
      <c r="C97" s="185" t="s">
        <v>145</v>
      </c>
    </row>
    <row r="98" spans="2:3" x14ac:dyDescent="0.25">
      <c r="C98" s="185"/>
    </row>
    <row r="99" spans="2:3" x14ac:dyDescent="0.25">
      <c r="B99" s="339" t="s">
        <v>144</v>
      </c>
      <c r="C99" s="339"/>
    </row>
    <row r="100" spans="2:3" x14ac:dyDescent="0.25">
      <c r="B100" s="258" t="s">
        <v>478</v>
      </c>
      <c r="C100" s="185" t="s">
        <v>215</v>
      </c>
    </row>
    <row r="101" spans="2:3" x14ac:dyDescent="0.25">
      <c r="B101" s="258" t="s">
        <v>478</v>
      </c>
      <c r="C101" s="185" t="s">
        <v>455</v>
      </c>
    </row>
    <row r="102" spans="2:3" x14ac:dyDescent="0.25">
      <c r="B102" s="258" t="s">
        <v>478</v>
      </c>
      <c r="C102" s="185" t="s">
        <v>216</v>
      </c>
    </row>
    <row r="103" spans="2:3" x14ac:dyDescent="0.25">
      <c r="B103" s="258" t="s">
        <v>478</v>
      </c>
      <c r="C103" s="185" t="s">
        <v>456</v>
      </c>
    </row>
    <row r="104" spans="2:3" x14ac:dyDescent="0.25">
      <c r="C104" s="185"/>
    </row>
    <row r="105" spans="2:3" x14ac:dyDescent="0.25">
      <c r="B105" s="339" t="s">
        <v>380</v>
      </c>
      <c r="C105" s="339"/>
    </row>
    <row r="106" spans="2:3" x14ac:dyDescent="0.25">
      <c r="B106" s="258" t="s">
        <v>478</v>
      </c>
      <c r="C106" s="185" t="s">
        <v>498</v>
      </c>
    </row>
    <row r="107" spans="2:3" x14ac:dyDescent="0.25">
      <c r="B107" s="258" t="s">
        <v>478</v>
      </c>
      <c r="C107" s="185" t="s">
        <v>204</v>
      </c>
    </row>
    <row r="108" spans="2:3" x14ac:dyDescent="0.25">
      <c r="C108" s="215"/>
    </row>
    <row r="109" spans="2:3" ht="15.75" x14ac:dyDescent="0.25">
      <c r="B109" s="337" t="s">
        <v>381</v>
      </c>
      <c r="C109" s="338"/>
    </row>
    <row r="110" spans="2:3" s="4" customFormat="1" ht="25.5" customHeight="1" x14ac:dyDescent="0.25">
      <c r="B110" s="339" t="s">
        <v>382</v>
      </c>
      <c r="C110" s="339"/>
    </row>
    <row r="111" spans="2:3" ht="25.5" x14ac:dyDescent="0.25">
      <c r="B111" s="258" t="s">
        <v>478</v>
      </c>
      <c r="C111" s="213" t="s">
        <v>500</v>
      </c>
    </row>
    <row r="112" spans="2:3" x14ac:dyDescent="0.25">
      <c r="B112" s="258" t="s">
        <v>478</v>
      </c>
      <c r="C112" s="213" t="s">
        <v>501</v>
      </c>
    </row>
    <row r="113" spans="2:3" x14ac:dyDescent="0.25">
      <c r="B113" s="258" t="s">
        <v>478</v>
      </c>
      <c r="C113" s="213" t="s">
        <v>502</v>
      </c>
    </row>
    <row r="114" spans="2:3" x14ac:dyDescent="0.25">
      <c r="B114" s="258" t="s">
        <v>478</v>
      </c>
      <c r="C114" s="213" t="s">
        <v>503</v>
      </c>
    </row>
    <row r="115" spans="2:3" ht="25.5" x14ac:dyDescent="0.25">
      <c r="B115" s="258" t="s">
        <v>478</v>
      </c>
      <c r="C115" s="213" t="s">
        <v>504</v>
      </c>
    </row>
    <row r="116" spans="2:3" x14ac:dyDescent="0.25">
      <c r="B116" s="258" t="s">
        <v>478</v>
      </c>
      <c r="C116" s="213" t="s">
        <v>506</v>
      </c>
    </row>
    <row r="117" spans="2:3" x14ac:dyDescent="0.25">
      <c r="B117" s="258" t="s">
        <v>478</v>
      </c>
      <c r="C117" s="213" t="s">
        <v>505</v>
      </c>
    </row>
    <row r="118" spans="2:3" ht="25.5" x14ac:dyDescent="0.25">
      <c r="B118" s="258" t="s">
        <v>478</v>
      </c>
      <c r="C118" s="213" t="s">
        <v>507</v>
      </c>
    </row>
    <row r="119" spans="2:3" ht="38.25" x14ac:dyDescent="0.25">
      <c r="B119" s="258" t="s">
        <v>478</v>
      </c>
      <c r="C119" s="213" t="s">
        <v>512</v>
      </c>
    </row>
    <row r="120" spans="2:3" ht="25.5" x14ac:dyDescent="0.25">
      <c r="B120" s="258" t="s">
        <v>478</v>
      </c>
      <c r="C120" s="213" t="s">
        <v>508</v>
      </c>
    </row>
    <row r="121" spans="2:3" x14ac:dyDescent="0.25">
      <c r="B121" s="258" t="s">
        <v>478</v>
      </c>
      <c r="C121" s="213" t="s">
        <v>509</v>
      </c>
    </row>
    <row r="122" spans="2:3" ht="28.5" x14ac:dyDescent="0.25">
      <c r="B122" s="258" t="s">
        <v>478</v>
      </c>
      <c r="C122" s="213" t="s">
        <v>510</v>
      </c>
    </row>
    <row r="123" spans="2:3" x14ac:dyDescent="0.25">
      <c r="B123" s="258" t="s">
        <v>478</v>
      </c>
      <c r="C123" s="213" t="s">
        <v>511</v>
      </c>
    </row>
    <row r="124" spans="2:3" x14ac:dyDescent="0.25">
      <c r="C124" s="231"/>
    </row>
    <row r="125" spans="2:3" ht="25.5" customHeight="1" x14ac:dyDescent="0.25">
      <c r="B125" s="339" t="s">
        <v>383</v>
      </c>
      <c r="C125" s="339"/>
    </row>
    <row r="126" spans="2:3" ht="25.5" customHeight="1" x14ac:dyDescent="0.25">
      <c r="B126" s="339" t="s">
        <v>384</v>
      </c>
      <c r="C126" s="339"/>
    </row>
    <row r="127" spans="2:3" x14ac:dyDescent="0.25">
      <c r="B127" s="339" t="s">
        <v>385</v>
      </c>
      <c r="C127" s="339"/>
    </row>
    <row r="128" spans="2:3" x14ac:dyDescent="0.25">
      <c r="C128" s="185"/>
    </row>
    <row r="129" spans="3:3" x14ac:dyDescent="0.25">
      <c r="C129" s="233"/>
    </row>
    <row r="130" spans="3:3" x14ac:dyDescent="0.25">
      <c r="C130" s="231"/>
    </row>
    <row r="131" spans="3:3" x14ac:dyDescent="0.25">
      <c r="C131" s="231"/>
    </row>
    <row r="132" spans="3:3" x14ac:dyDescent="0.25">
      <c r="C132" s="231"/>
    </row>
    <row r="133" spans="3:3" x14ac:dyDescent="0.25">
      <c r="C133" s="234"/>
    </row>
    <row r="134" spans="3:3" x14ac:dyDescent="0.25">
      <c r="C134" s="234"/>
    </row>
  </sheetData>
  <mergeCells count="34">
    <mergeCell ref="B110:C110"/>
    <mergeCell ref="B125:C125"/>
    <mergeCell ref="B126:C126"/>
    <mergeCell ref="B127:C127"/>
    <mergeCell ref="B86:C86"/>
    <mergeCell ref="B87:C87"/>
    <mergeCell ref="B92:C92"/>
    <mergeCell ref="B99:C99"/>
    <mergeCell ref="B105:C105"/>
    <mergeCell ref="B109:C109"/>
    <mergeCell ref="B84:C84"/>
    <mergeCell ref="B38:C38"/>
    <mergeCell ref="B40:C40"/>
    <mergeCell ref="B46:C46"/>
    <mergeCell ref="B48:C48"/>
    <mergeCell ref="B54:C54"/>
    <mergeCell ref="B62:C62"/>
    <mergeCell ref="B64:C64"/>
    <mergeCell ref="B66:C66"/>
    <mergeCell ref="B77:C77"/>
    <mergeCell ref="B79:C79"/>
    <mergeCell ref="B83:C83"/>
    <mergeCell ref="B36:C36"/>
    <mergeCell ref="B5:C5"/>
    <mergeCell ref="B6:C6"/>
    <mergeCell ref="B8:C8"/>
    <mergeCell ref="B9:C9"/>
    <mergeCell ref="B10:C10"/>
    <mergeCell ref="B12:C12"/>
    <mergeCell ref="B14:C14"/>
    <mergeCell ref="B26:C26"/>
    <mergeCell ref="B27:C27"/>
    <mergeCell ref="B34:C34"/>
    <mergeCell ref="B35:C35"/>
  </mergeCells>
  <hyperlinks>
    <hyperlink ref="B10" r:id="rId1"/>
    <hyperlink ref="C16" r:id="rId2"/>
    <hyperlink ref="C18" r:id="rId3"/>
    <hyperlink ref="C22" r:id="rId4"/>
    <hyperlink ref="C24" r:id="rId5"/>
    <hyperlink ref="B35" r:id="rId6"/>
  </hyperlinks>
  <printOptions horizontalCentered="1"/>
  <pageMargins left="0.25" right="0.25" top="0.75" bottom="0.75" header="0.3" footer="0.3"/>
  <pageSetup paperSize="119" scale="92" fitToHeight="0" orientation="portrait" r:id="rId7"/>
  <drawing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pageSetUpPr fitToPage="1"/>
  </sheetPr>
  <dimension ref="A1:R55"/>
  <sheetViews>
    <sheetView showGridLines="0" workbookViewId="0">
      <selection activeCell="C19" sqref="C19"/>
    </sheetView>
  </sheetViews>
  <sheetFormatPr baseColWidth="10" defaultRowHeight="15" x14ac:dyDescent="0.25"/>
  <cols>
    <col min="1" max="2" width="3.7109375" style="4" customWidth="1"/>
    <col min="3" max="3" width="23.140625" style="12" customWidth="1"/>
    <col min="4" max="11" width="15.7109375" style="12" customWidth="1"/>
    <col min="12" max="12" width="11.42578125" style="12"/>
  </cols>
  <sheetData>
    <row r="1" spans="1:12" s="4" customFormat="1" ht="57" customHeight="1" x14ac:dyDescent="0.25">
      <c r="C1" s="12"/>
      <c r="D1" s="12"/>
      <c r="E1" s="12"/>
      <c r="F1" s="12"/>
      <c r="G1" s="12"/>
      <c r="H1" s="12"/>
      <c r="I1" s="12"/>
      <c r="J1" s="12"/>
      <c r="K1" s="12"/>
      <c r="L1" s="12"/>
    </row>
    <row r="2" spans="1:12" s="4" customFormat="1" ht="15" customHeight="1" x14ac:dyDescent="0.25">
      <c r="A2" s="12"/>
      <c r="B2" s="12"/>
      <c r="C2" s="12"/>
      <c r="D2" s="12"/>
      <c r="E2" s="12"/>
      <c r="F2" s="12"/>
      <c r="G2" s="12"/>
      <c r="H2" s="12"/>
      <c r="I2" s="12"/>
      <c r="J2" s="12"/>
      <c r="K2" s="12"/>
      <c r="L2" s="12"/>
    </row>
    <row r="3" spans="1:12" ht="45" customHeight="1" x14ac:dyDescent="0.25">
      <c r="A3" s="12"/>
      <c r="B3" s="12"/>
      <c r="C3" s="408" t="s">
        <v>589</v>
      </c>
      <c r="D3" s="408"/>
      <c r="E3" s="408"/>
      <c r="F3" s="408"/>
      <c r="G3" s="408"/>
      <c r="H3" s="408"/>
      <c r="I3" s="408"/>
      <c r="J3" s="408"/>
      <c r="K3" s="408"/>
    </row>
    <row r="4" spans="1:12" s="4" customFormat="1" ht="15.75" x14ac:dyDescent="0.25">
      <c r="A4" s="12"/>
      <c r="B4" s="265" t="s">
        <v>387</v>
      </c>
      <c r="C4" s="12"/>
      <c r="D4" s="61"/>
      <c r="E4" s="61"/>
      <c r="F4" s="61"/>
      <c r="G4" s="61"/>
      <c r="H4" s="61"/>
      <c r="I4" s="61"/>
      <c r="J4" s="61"/>
      <c r="K4" s="61"/>
      <c r="L4" s="12"/>
    </row>
    <row r="5" spans="1:12" s="4" customFormat="1" ht="30" customHeight="1" x14ac:dyDescent="0.25">
      <c r="A5" s="12"/>
      <c r="B5" s="407" t="s">
        <v>444</v>
      </c>
      <c r="C5" s="407"/>
      <c r="D5" s="407"/>
      <c r="E5" s="407"/>
      <c r="F5" s="407"/>
      <c r="G5" s="407"/>
      <c r="H5" s="407"/>
      <c r="I5" s="407"/>
      <c r="J5" s="407"/>
      <c r="K5" s="407"/>
      <c r="L5" s="12"/>
    </row>
    <row r="6" spans="1:12" s="4" customFormat="1" x14ac:dyDescent="0.25">
      <c r="A6" s="12"/>
      <c r="B6" s="12"/>
      <c r="C6" s="185"/>
      <c r="D6" s="61"/>
      <c r="E6" s="61"/>
      <c r="F6" s="61"/>
      <c r="G6" s="61"/>
      <c r="H6" s="61"/>
      <c r="I6" s="61"/>
      <c r="J6" s="61"/>
      <c r="K6" s="61"/>
      <c r="L6" s="12"/>
    </row>
    <row r="7" spans="1:12" s="4" customFormat="1" x14ac:dyDescent="0.25">
      <c r="A7" s="12"/>
      <c r="B7" s="188" t="s">
        <v>445</v>
      </c>
      <c r="C7" s="12"/>
      <c r="D7" s="61"/>
      <c r="E7" s="61"/>
      <c r="F7" s="61"/>
      <c r="G7" s="61"/>
      <c r="H7" s="61"/>
      <c r="I7" s="61"/>
      <c r="J7" s="61"/>
      <c r="K7" s="61"/>
      <c r="L7" s="12"/>
    </row>
    <row r="8" spans="1:12" s="4" customFormat="1" x14ac:dyDescent="0.25">
      <c r="A8" s="12"/>
      <c r="B8" s="331" t="s">
        <v>478</v>
      </c>
      <c r="C8" s="188" t="s">
        <v>575</v>
      </c>
      <c r="D8" s="61"/>
      <c r="E8" s="61"/>
      <c r="F8" s="61"/>
      <c r="G8" s="61"/>
      <c r="H8" s="61"/>
      <c r="I8" s="61"/>
      <c r="J8" s="61"/>
      <c r="K8" s="61"/>
      <c r="L8" s="12"/>
    </row>
    <row r="9" spans="1:12" s="4" customFormat="1" x14ac:dyDescent="0.25">
      <c r="A9" s="12"/>
      <c r="B9" s="331" t="s">
        <v>478</v>
      </c>
      <c r="C9" s="188" t="s">
        <v>576</v>
      </c>
      <c r="D9" s="61"/>
      <c r="E9" s="61"/>
      <c r="F9" s="61"/>
      <c r="G9" s="61"/>
      <c r="H9" s="61"/>
      <c r="I9" s="61"/>
      <c r="J9" s="61"/>
      <c r="K9" s="61"/>
      <c r="L9" s="12"/>
    </row>
    <row r="10" spans="1:12" s="4" customFormat="1" x14ac:dyDescent="0.25">
      <c r="A10" s="12"/>
      <c r="B10" s="188" t="s">
        <v>446</v>
      </c>
      <c r="C10" s="12"/>
      <c r="D10" s="61"/>
      <c r="E10" s="61"/>
      <c r="F10" s="61"/>
      <c r="G10" s="61"/>
      <c r="H10" s="61"/>
      <c r="I10" s="61"/>
      <c r="J10" s="61"/>
      <c r="K10" s="61"/>
      <c r="L10" s="12"/>
    </row>
    <row r="11" spans="1:12" s="4" customFormat="1" x14ac:dyDescent="0.25">
      <c r="A11" s="12"/>
      <c r="B11" s="188"/>
      <c r="C11" s="12"/>
      <c r="D11" s="61"/>
      <c r="E11" s="61"/>
      <c r="F11" s="61"/>
      <c r="G11" s="61"/>
      <c r="H11" s="61"/>
      <c r="I11" s="61"/>
      <c r="J11" s="61"/>
      <c r="K11" s="61"/>
      <c r="L11" s="12"/>
    </row>
    <row r="12" spans="1:12" s="4" customFormat="1" ht="15.75" x14ac:dyDescent="0.25">
      <c r="A12" s="12"/>
      <c r="B12" s="265" t="s">
        <v>392</v>
      </c>
      <c r="C12" s="12"/>
      <c r="D12" s="61"/>
      <c r="E12" s="61"/>
      <c r="F12" s="61"/>
      <c r="G12" s="61"/>
      <c r="H12" s="61"/>
      <c r="I12" s="61"/>
      <c r="J12" s="61"/>
      <c r="K12" s="61"/>
      <c r="L12" s="12"/>
    </row>
    <row r="13" spans="1:12" s="4" customFormat="1" ht="30" customHeight="1" x14ac:dyDescent="0.25">
      <c r="A13" s="12"/>
      <c r="B13" s="407" t="s">
        <v>447</v>
      </c>
      <c r="C13" s="407"/>
      <c r="D13" s="407"/>
      <c r="E13" s="407"/>
      <c r="F13" s="407"/>
      <c r="G13" s="407"/>
      <c r="H13" s="407"/>
      <c r="I13" s="407"/>
      <c r="J13" s="407"/>
      <c r="K13" s="407"/>
      <c r="L13" s="12"/>
    </row>
    <row r="14" spans="1:12" s="4" customFormat="1" x14ac:dyDescent="0.25">
      <c r="A14" s="12"/>
      <c r="B14" s="331" t="s">
        <v>478</v>
      </c>
      <c r="C14" s="188" t="s">
        <v>576</v>
      </c>
      <c r="D14" s="61"/>
      <c r="E14" s="61"/>
      <c r="F14" s="61"/>
      <c r="G14" s="61"/>
      <c r="H14" s="61"/>
      <c r="I14" s="61"/>
      <c r="J14" s="61"/>
      <c r="K14" s="61"/>
      <c r="L14" s="12"/>
    </row>
    <row r="15" spans="1:12" s="4" customFormat="1" x14ac:dyDescent="0.25">
      <c r="A15" s="12"/>
      <c r="B15" s="12"/>
      <c r="C15" s="188"/>
      <c r="D15" s="61"/>
      <c r="E15" s="61"/>
      <c r="F15" s="61"/>
      <c r="G15" s="61"/>
      <c r="H15" s="61"/>
      <c r="I15" s="61"/>
      <c r="J15" s="61"/>
      <c r="K15" s="61"/>
      <c r="L15" s="12"/>
    </row>
    <row r="16" spans="1:12" s="4" customFormat="1" ht="15" customHeight="1" x14ac:dyDescent="0.25">
      <c r="A16" s="12"/>
      <c r="B16" s="407" t="s">
        <v>448</v>
      </c>
      <c r="C16" s="407"/>
      <c r="D16" s="407"/>
      <c r="E16" s="407"/>
      <c r="F16" s="407"/>
      <c r="G16" s="407"/>
      <c r="H16" s="407"/>
      <c r="I16" s="407"/>
      <c r="J16" s="407"/>
      <c r="K16" s="407"/>
      <c r="L16" s="12"/>
    </row>
    <row r="17" spans="1:14" s="4" customFormat="1" x14ac:dyDescent="0.25">
      <c r="A17" s="12"/>
      <c r="B17" s="407"/>
      <c r="C17" s="407"/>
      <c r="D17" s="407"/>
      <c r="E17" s="407"/>
      <c r="F17" s="407"/>
      <c r="G17" s="407"/>
      <c r="H17" s="407"/>
      <c r="I17" s="407"/>
      <c r="J17" s="407"/>
      <c r="K17" s="407"/>
      <c r="L17" s="12"/>
    </row>
    <row r="18" spans="1:14" s="4" customFormat="1" x14ac:dyDescent="0.25">
      <c r="A18" s="12"/>
      <c r="B18" s="188" t="s">
        <v>413</v>
      </c>
      <c r="C18" s="12"/>
      <c r="D18" s="61"/>
      <c r="E18" s="61"/>
      <c r="F18" s="61"/>
      <c r="G18" s="61"/>
      <c r="H18" s="61"/>
      <c r="I18" s="61"/>
      <c r="J18" s="61"/>
      <c r="K18" s="61"/>
      <c r="L18" s="12"/>
    </row>
    <row r="19" spans="1:14" s="4" customFormat="1" x14ac:dyDescent="0.25">
      <c r="A19" s="12"/>
      <c r="B19" s="331" t="s">
        <v>478</v>
      </c>
      <c r="C19" s="188" t="s">
        <v>577</v>
      </c>
      <c r="D19" s="61"/>
      <c r="E19" s="61"/>
      <c r="F19" s="61"/>
      <c r="G19" s="61"/>
      <c r="H19" s="61"/>
      <c r="I19" s="61"/>
      <c r="J19" s="61"/>
      <c r="K19" s="61"/>
      <c r="L19" s="12"/>
    </row>
    <row r="20" spans="1:14" s="4" customFormat="1" x14ac:dyDescent="0.25">
      <c r="A20" s="12"/>
      <c r="B20" s="331" t="s">
        <v>478</v>
      </c>
      <c r="C20" s="188" t="s">
        <v>120</v>
      </c>
      <c r="D20" s="61"/>
      <c r="E20" s="61"/>
      <c r="F20" s="61"/>
      <c r="G20" s="61"/>
      <c r="H20" s="61"/>
      <c r="I20" s="61"/>
      <c r="J20" s="61"/>
      <c r="K20" s="61"/>
      <c r="L20" s="12"/>
    </row>
    <row r="21" spans="1:14" s="4" customFormat="1" x14ac:dyDescent="0.25">
      <c r="A21" s="12"/>
      <c r="B21" s="331" t="s">
        <v>478</v>
      </c>
      <c r="C21" s="188" t="s">
        <v>208</v>
      </c>
      <c r="D21" s="61"/>
      <c r="E21" s="61"/>
      <c r="F21" s="61"/>
      <c r="G21" s="61"/>
      <c r="H21" s="61"/>
      <c r="I21" s="61"/>
      <c r="J21" s="61"/>
      <c r="K21" s="61"/>
      <c r="L21" s="12"/>
    </row>
    <row r="22" spans="1:14" s="4" customFormat="1" x14ac:dyDescent="0.25">
      <c r="A22" s="12"/>
      <c r="B22" s="12"/>
      <c r="C22" s="188"/>
      <c r="D22" s="61"/>
      <c r="E22" s="61"/>
      <c r="F22" s="61"/>
      <c r="G22" s="61"/>
      <c r="H22" s="61"/>
      <c r="I22" s="61"/>
      <c r="J22" s="61"/>
      <c r="K22" s="61"/>
      <c r="L22" s="12"/>
    </row>
    <row r="23" spans="1:14" s="4" customFormat="1" ht="15.75" x14ac:dyDescent="0.25">
      <c r="A23" s="12"/>
      <c r="B23" s="265" t="s">
        <v>395</v>
      </c>
      <c r="C23" s="12"/>
      <c r="D23" s="61"/>
      <c r="E23" s="61"/>
      <c r="F23" s="61"/>
      <c r="G23" s="61"/>
      <c r="H23" s="61"/>
      <c r="I23" s="61"/>
      <c r="J23" s="61"/>
      <c r="K23" s="61"/>
      <c r="L23" s="12"/>
    </row>
    <row r="24" spans="1:14" s="4" customFormat="1" x14ac:dyDescent="0.25">
      <c r="A24" s="12"/>
      <c r="B24" s="331" t="s">
        <v>478</v>
      </c>
      <c r="C24" s="188" t="s">
        <v>578</v>
      </c>
      <c r="D24" s="61"/>
      <c r="E24" s="61"/>
      <c r="F24" s="61"/>
      <c r="G24" s="61"/>
      <c r="H24" s="61"/>
      <c r="I24" s="61"/>
      <c r="J24" s="61"/>
      <c r="K24" s="61"/>
      <c r="L24" s="12"/>
    </row>
    <row r="25" spans="1:14" s="4" customFormat="1" x14ac:dyDescent="0.25">
      <c r="A25" s="12"/>
      <c r="B25" s="331" t="s">
        <v>478</v>
      </c>
      <c r="C25" s="188" t="s">
        <v>579</v>
      </c>
      <c r="D25" s="61"/>
      <c r="E25" s="61"/>
      <c r="F25" s="61"/>
      <c r="G25" s="61"/>
      <c r="H25" s="61"/>
      <c r="I25" s="61"/>
      <c r="J25" s="61"/>
      <c r="K25" s="61"/>
      <c r="L25" s="12"/>
    </row>
    <row r="26" spans="1:14" s="4" customFormat="1" x14ac:dyDescent="0.25">
      <c r="A26" s="12"/>
      <c r="B26" s="331" t="s">
        <v>478</v>
      </c>
      <c r="C26" s="188" t="s">
        <v>580</v>
      </c>
      <c r="D26" s="61"/>
      <c r="E26" s="61"/>
      <c r="F26" s="61"/>
      <c r="G26" s="61"/>
      <c r="H26" s="61"/>
      <c r="I26" s="61"/>
      <c r="J26" s="61"/>
      <c r="K26" s="61"/>
      <c r="L26" s="12"/>
    </row>
    <row r="27" spans="1:14" s="4" customFormat="1" x14ac:dyDescent="0.25">
      <c r="A27" s="12"/>
      <c r="B27" s="331" t="s">
        <v>478</v>
      </c>
      <c r="C27" s="188" t="s">
        <v>572</v>
      </c>
      <c r="D27" s="61"/>
      <c r="E27" s="61"/>
      <c r="F27" s="61"/>
      <c r="G27" s="61"/>
      <c r="H27" s="61"/>
      <c r="I27" s="61"/>
      <c r="J27" s="61"/>
      <c r="K27" s="61"/>
      <c r="L27" s="12"/>
    </row>
    <row r="28" spans="1:14" s="4" customFormat="1" x14ac:dyDescent="0.25">
      <c r="A28" s="12"/>
      <c r="B28" s="331" t="s">
        <v>478</v>
      </c>
      <c r="C28" s="188" t="s">
        <v>581</v>
      </c>
      <c r="D28" s="61"/>
      <c r="E28" s="61"/>
      <c r="F28" s="61"/>
      <c r="G28" s="61"/>
      <c r="H28" s="61"/>
      <c r="I28" s="61"/>
      <c r="J28" s="61"/>
      <c r="K28" s="61"/>
      <c r="L28" s="12"/>
    </row>
    <row r="29" spans="1:14" s="4" customFormat="1" x14ac:dyDescent="0.25">
      <c r="A29" s="12"/>
      <c r="B29" s="331" t="s">
        <v>478</v>
      </c>
      <c r="C29" s="188" t="s">
        <v>574</v>
      </c>
      <c r="D29" s="61"/>
      <c r="E29" s="61"/>
      <c r="F29" s="61"/>
      <c r="G29" s="61"/>
      <c r="H29" s="61"/>
      <c r="I29" s="61"/>
      <c r="J29" s="61"/>
      <c r="K29" s="61"/>
      <c r="L29" s="12"/>
    </row>
    <row r="30" spans="1:14" s="4" customFormat="1" x14ac:dyDescent="0.25">
      <c r="A30" s="12"/>
      <c r="B30" s="12"/>
      <c r="C30" s="61"/>
      <c r="D30" s="61"/>
      <c r="E30" s="61"/>
      <c r="F30" s="61"/>
      <c r="G30" s="61"/>
      <c r="H30" s="61"/>
      <c r="I30" s="61"/>
      <c r="J30" s="61"/>
      <c r="K30" s="61"/>
      <c r="L30" s="12"/>
    </row>
    <row r="31" spans="1:14" s="4" customFormat="1" ht="15.75" thickBot="1" x14ac:dyDescent="0.3">
      <c r="A31" s="12"/>
      <c r="B31" s="12"/>
      <c r="C31" s="61"/>
      <c r="D31" s="61"/>
      <c r="E31" s="61"/>
      <c r="F31" s="61"/>
      <c r="G31" s="61"/>
      <c r="H31" s="61"/>
      <c r="I31" s="61"/>
      <c r="J31" s="61"/>
      <c r="K31" s="61"/>
      <c r="L31" s="12"/>
    </row>
    <row r="32" spans="1:14" s="4" customFormat="1" ht="42.75" x14ac:dyDescent="0.25">
      <c r="A32" s="12"/>
      <c r="B32" s="12"/>
      <c r="C32" s="436" t="s">
        <v>91</v>
      </c>
      <c r="D32" s="437" t="s">
        <v>177</v>
      </c>
      <c r="E32" s="438"/>
      <c r="F32" s="219" t="s">
        <v>178</v>
      </c>
      <c r="G32" s="219" t="s">
        <v>275</v>
      </c>
      <c r="H32" s="9" t="s">
        <v>276</v>
      </c>
      <c r="I32" s="9" t="s">
        <v>277</v>
      </c>
      <c r="J32" s="9" t="s">
        <v>136</v>
      </c>
      <c r="K32" s="9" t="s">
        <v>344</v>
      </c>
      <c r="L32" s="8"/>
      <c r="M32" s="8"/>
      <c r="N32" s="8"/>
    </row>
    <row r="33" spans="1:18" s="4" customFormat="1" x14ac:dyDescent="0.25">
      <c r="A33" s="12"/>
      <c r="B33" s="12"/>
      <c r="C33" s="405"/>
      <c r="D33" s="225" t="s">
        <v>121</v>
      </c>
      <c r="E33" s="225" t="s">
        <v>122</v>
      </c>
      <c r="F33" s="225" t="s">
        <v>135</v>
      </c>
      <c r="G33" s="225" t="s">
        <v>135</v>
      </c>
      <c r="H33" s="225" t="s">
        <v>135</v>
      </c>
      <c r="I33" s="225" t="s">
        <v>135</v>
      </c>
      <c r="J33" s="9" t="s">
        <v>132</v>
      </c>
      <c r="K33" s="9" t="s">
        <v>278</v>
      </c>
      <c r="L33" s="8"/>
      <c r="M33" s="8"/>
      <c r="N33" s="8"/>
    </row>
    <row r="34" spans="1:18" s="4" customFormat="1" x14ac:dyDescent="0.25">
      <c r="A34" s="12"/>
      <c r="B34" s="12"/>
      <c r="C34" s="246" t="s">
        <v>176</v>
      </c>
      <c r="D34" s="300"/>
      <c r="E34" s="287">
        <f>D34/1000</f>
        <v>0</v>
      </c>
      <c r="F34" s="301">
        <v>1</v>
      </c>
      <c r="G34" s="301">
        <v>0.6</v>
      </c>
      <c r="H34" s="309">
        <v>0.4</v>
      </c>
      <c r="I34" s="309">
        <v>1</v>
      </c>
      <c r="J34" s="309">
        <f>44/12</f>
        <v>3.6666666666666665</v>
      </c>
      <c r="K34" s="310">
        <f>E34*F34*G34*H34*I34*J34</f>
        <v>0</v>
      </c>
      <c r="L34" s="8"/>
      <c r="M34" s="8"/>
      <c r="N34" s="8"/>
    </row>
    <row r="35" spans="1:18" s="4" customFormat="1" x14ac:dyDescent="0.25">
      <c r="A35" s="12"/>
      <c r="B35" s="12"/>
      <c r="C35" s="60"/>
      <c r="D35" s="60"/>
      <c r="E35" s="60"/>
      <c r="F35" s="60"/>
      <c r="G35" s="60"/>
      <c r="H35" s="60"/>
      <c r="I35" s="60"/>
      <c r="J35" s="60"/>
      <c r="K35" s="60"/>
      <c r="L35" s="12"/>
    </row>
    <row r="36" spans="1:18" x14ac:dyDescent="0.25">
      <c r="A36" s="12"/>
      <c r="B36" s="12"/>
      <c r="C36" s="60"/>
      <c r="D36" s="60"/>
      <c r="E36" s="60"/>
      <c r="F36" s="60"/>
      <c r="G36" s="60"/>
      <c r="H36" s="60"/>
      <c r="I36" s="60"/>
      <c r="J36" s="60"/>
      <c r="K36" s="60"/>
    </row>
    <row r="37" spans="1:18" x14ac:dyDescent="0.25">
      <c r="A37" s="12"/>
      <c r="B37" s="12"/>
      <c r="C37" s="60"/>
      <c r="D37" s="60"/>
      <c r="E37" s="60"/>
      <c r="F37" s="435" t="s">
        <v>128</v>
      </c>
      <c r="G37" s="435"/>
      <c r="H37" s="435"/>
      <c r="I37" s="435"/>
      <c r="J37" s="435" t="s">
        <v>130</v>
      </c>
      <c r="K37" s="435"/>
    </row>
    <row r="38" spans="1:18" ht="45" customHeight="1" x14ac:dyDescent="0.25">
      <c r="A38" s="12"/>
      <c r="B38" s="12"/>
      <c r="C38" s="406" t="s">
        <v>92</v>
      </c>
      <c r="D38" s="406" t="s">
        <v>120</v>
      </c>
      <c r="E38" s="406"/>
      <c r="F38" s="219" t="s">
        <v>127</v>
      </c>
      <c r="G38" s="219" t="s">
        <v>123</v>
      </c>
      <c r="H38" s="219" t="s">
        <v>124</v>
      </c>
      <c r="I38" s="9" t="s">
        <v>125</v>
      </c>
      <c r="J38" s="219" t="s">
        <v>126</v>
      </c>
      <c r="K38" s="219" t="s">
        <v>129</v>
      </c>
      <c r="L38" s="89"/>
      <c r="M38" s="3"/>
      <c r="N38" s="3"/>
      <c r="O38" s="3"/>
      <c r="P38" s="3"/>
      <c r="Q38" s="3"/>
      <c r="R38" s="3"/>
    </row>
    <row r="39" spans="1:18" s="4" customFormat="1" ht="41.25" x14ac:dyDescent="0.25">
      <c r="A39" s="12"/>
      <c r="B39" s="12"/>
      <c r="C39" s="406"/>
      <c r="D39" s="225" t="s">
        <v>121</v>
      </c>
      <c r="E39" s="225" t="s">
        <v>122</v>
      </c>
      <c r="F39" s="219" t="s">
        <v>345</v>
      </c>
      <c r="G39" s="9" t="s">
        <v>346</v>
      </c>
      <c r="H39" s="9" t="s">
        <v>346</v>
      </c>
      <c r="I39" s="9" t="s">
        <v>346</v>
      </c>
      <c r="J39" s="9" t="s">
        <v>347</v>
      </c>
      <c r="K39" s="9" t="s">
        <v>348</v>
      </c>
      <c r="L39" s="12"/>
    </row>
    <row r="40" spans="1:18" s="4" customFormat="1" x14ac:dyDescent="0.25">
      <c r="A40" s="12"/>
      <c r="B40" s="12"/>
      <c r="C40" s="87" t="s">
        <v>119</v>
      </c>
      <c r="D40" s="300"/>
      <c r="E40" s="287">
        <f>D40/1000</f>
        <v>0</v>
      </c>
      <c r="F40" s="301">
        <v>4</v>
      </c>
      <c r="G40" s="287">
        <f>E40*F40*0.001</f>
        <v>0</v>
      </c>
      <c r="H40" s="301">
        <v>0</v>
      </c>
      <c r="I40" s="304">
        <f>G40-H40</f>
        <v>0</v>
      </c>
      <c r="J40" s="301">
        <v>0.3</v>
      </c>
      <c r="K40" s="304">
        <f>E40*J40*0.001</f>
        <v>0</v>
      </c>
      <c r="L40" s="12"/>
    </row>
    <row r="41" spans="1:18" s="4" customFormat="1" x14ac:dyDescent="0.25">
      <c r="A41" s="12"/>
      <c r="B41" s="12"/>
      <c r="C41" s="56"/>
      <c r="D41" s="60"/>
      <c r="E41" s="60"/>
      <c r="F41" s="60"/>
      <c r="G41" s="60"/>
      <c r="H41" s="60"/>
      <c r="I41" s="60"/>
      <c r="J41" s="60"/>
      <c r="K41" s="60"/>
      <c r="L41" s="12"/>
    </row>
    <row r="42" spans="1:18" x14ac:dyDescent="0.25">
      <c r="A42" s="12"/>
      <c r="B42" s="12"/>
      <c r="C42" s="60"/>
      <c r="D42" s="60"/>
      <c r="E42" s="60"/>
      <c r="F42" s="60"/>
      <c r="G42" s="60"/>
      <c r="H42" s="60"/>
      <c r="I42" s="60"/>
      <c r="J42" s="60"/>
      <c r="K42" s="60"/>
    </row>
    <row r="43" spans="1:18" ht="42.75" x14ac:dyDescent="0.25">
      <c r="A43" s="12"/>
      <c r="B43" s="12"/>
      <c r="C43" s="406" t="s">
        <v>93</v>
      </c>
      <c r="D43" s="406" t="s">
        <v>208</v>
      </c>
      <c r="E43" s="406"/>
      <c r="F43" s="219" t="s">
        <v>134</v>
      </c>
      <c r="G43" s="219" t="s">
        <v>275</v>
      </c>
      <c r="H43" s="9" t="s">
        <v>276</v>
      </c>
      <c r="I43" s="9" t="s">
        <v>277</v>
      </c>
      <c r="J43" s="9" t="s">
        <v>136</v>
      </c>
      <c r="K43" s="9" t="s">
        <v>344</v>
      </c>
      <c r="L43" s="5"/>
      <c r="M43" s="5"/>
      <c r="N43" s="5"/>
    </row>
    <row r="44" spans="1:18" ht="15.75" x14ac:dyDescent="0.25">
      <c r="A44" s="12"/>
      <c r="B44" s="12"/>
      <c r="C44" s="406"/>
      <c r="D44" s="225" t="s">
        <v>121</v>
      </c>
      <c r="E44" s="225" t="s">
        <v>122</v>
      </c>
      <c r="F44" s="225" t="s">
        <v>135</v>
      </c>
      <c r="G44" s="225" t="s">
        <v>135</v>
      </c>
      <c r="H44" s="225" t="s">
        <v>135</v>
      </c>
      <c r="I44" s="225" t="s">
        <v>135</v>
      </c>
      <c r="J44" s="9" t="s">
        <v>132</v>
      </c>
      <c r="K44" s="9" t="s">
        <v>133</v>
      </c>
      <c r="L44" s="6"/>
      <c r="M44" s="6"/>
      <c r="N44" s="6"/>
    </row>
    <row r="45" spans="1:18" x14ac:dyDescent="0.25">
      <c r="A45" s="12"/>
      <c r="B45" s="12"/>
      <c r="C45" s="246" t="s">
        <v>131</v>
      </c>
      <c r="D45" s="300"/>
      <c r="E45" s="287">
        <f>D45/1000</f>
        <v>0</v>
      </c>
      <c r="F45" s="301">
        <v>1</v>
      </c>
      <c r="G45" s="301">
        <v>0.6</v>
      </c>
      <c r="H45" s="309">
        <v>0.4</v>
      </c>
      <c r="I45" s="309">
        <v>1</v>
      </c>
      <c r="J45" s="309">
        <f>44/12</f>
        <v>3.6666666666666665</v>
      </c>
      <c r="K45" s="310">
        <f>E45*F45*G45*H45*I45*J45</f>
        <v>0</v>
      </c>
      <c r="L45" s="6"/>
      <c r="M45" s="6"/>
      <c r="N45" s="6"/>
    </row>
    <row r="46" spans="1:18" x14ac:dyDescent="0.25">
      <c r="A46" s="12"/>
      <c r="B46" s="12"/>
      <c r="C46" s="60"/>
      <c r="D46" s="60"/>
      <c r="E46" s="60"/>
      <c r="F46" s="60"/>
      <c r="G46" s="60"/>
      <c r="H46" s="7"/>
      <c r="I46" s="7"/>
      <c r="J46" s="7"/>
      <c r="K46" s="7"/>
      <c r="L46" s="7"/>
      <c r="M46" s="7"/>
      <c r="N46" s="7"/>
    </row>
    <row r="47" spans="1:18" x14ac:dyDescent="0.25">
      <c r="A47" s="12"/>
      <c r="B47" s="12"/>
      <c r="C47" s="60"/>
      <c r="D47" s="60"/>
      <c r="E47" s="60"/>
      <c r="F47" s="60"/>
      <c r="G47" s="60"/>
      <c r="H47" s="7"/>
      <c r="I47" s="7"/>
      <c r="J47" s="7"/>
      <c r="K47" s="7"/>
      <c r="L47" s="6"/>
      <c r="M47" s="6"/>
      <c r="N47" s="6"/>
    </row>
    <row r="48" spans="1:18" x14ac:dyDescent="0.25">
      <c r="A48" s="12"/>
      <c r="B48" s="12"/>
      <c r="C48" s="60"/>
      <c r="D48" s="60"/>
      <c r="E48" s="60"/>
      <c r="F48" s="60"/>
      <c r="G48" s="60"/>
      <c r="H48" s="7"/>
      <c r="I48" s="7"/>
      <c r="J48" s="7"/>
      <c r="K48" s="7"/>
      <c r="L48" s="8"/>
      <c r="M48" s="8"/>
      <c r="N48" s="8"/>
    </row>
    <row r="49" spans="1:14" x14ac:dyDescent="0.25">
      <c r="A49" s="12"/>
      <c r="B49" s="12"/>
      <c r="C49" s="60"/>
      <c r="D49" s="60"/>
      <c r="E49" s="60"/>
      <c r="F49" s="60"/>
      <c r="G49" s="60"/>
      <c r="H49" s="7"/>
      <c r="I49" s="7"/>
      <c r="J49" s="7"/>
      <c r="K49" s="7"/>
      <c r="L49" s="8"/>
      <c r="M49" s="8"/>
      <c r="N49" s="8"/>
    </row>
    <row r="50" spans="1:14" x14ac:dyDescent="0.25">
      <c r="A50" s="12"/>
      <c r="B50" s="12"/>
      <c r="C50" s="60"/>
      <c r="D50" s="60"/>
      <c r="E50" s="60"/>
      <c r="F50" s="60"/>
      <c r="G50" s="60"/>
      <c r="H50" s="7"/>
      <c r="I50" s="7"/>
      <c r="J50" s="7"/>
      <c r="K50" s="7"/>
      <c r="L50" s="8"/>
      <c r="M50" s="8"/>
      <c r="N50" s="8"/>
    </row>
    <row r="51" spans="1:14" x14ac:dyDescent="0.25">
      <c r="A51" s="12"/>
      <c r="B51" s="12"/>
      <c r="C51" s="60"/>
      <c r="D51" s="60"/>
      <c r="E51" s="60"/>
      <c r="F51" s="60"/>
      <c r="G51" s="60"/>
      <c r="H51" s="7"/>
      <c r="I51" s="7"/>
      <c r="J51" s="7"/>
      <c r="K51" s="7"/>
      <c r="L51" s="8"/>
      <c r="M51" s="8"/>
      <c r="N51" s="8"/>
    </row>
    <row r="52" spans="1:14" x14ac:dyDescent="0.25">
      <c r="A52" s="12"/>
      <c r="B52" s="12"/>
      <c r="C52" s="61"/>
      <c r="D52" s="61"/>
      <c r="E52" s="61"/>
      <c r="F52" s="61"/>
      <c r="G52" s="61"/>
      <c r="H52" s="7"/>
      <c r="I52" s="189"/>
      <c r="J52" s="189"/>
      <c r="K52" s="189"/>
      <c r="L52" s="8"/>
      <c r="M52" s="8"/>
      <c r="N52" s="8"/>
    </row>
    <row r="53" spans="1:14" x14ac:dyDescent="0.25">
      <c r="A53" s="12"/>
      <c r="B53" s="12"/>
      <c r="C53" s="61"/>
      <c r="D53" s="61"/>
      <c r="E53" s="61"/>
      <c r="F53" s="61"/>
      <c r="G53" s="61"/>
      <c r="H53" s="7"/>
      <c r="I53" s="189"/>
      <c r="J53" s="189"/>
      <c r="K53" s="189"/>
      <c r="L53" s="8"/>
      <c r="M53" s="8"/>
      <c r="N53" s="8"/>
    </row>
    <row r="54" spans="1:14" x14ac:dyDescent="0.25">
      <c r="A54" s="12"/>
      <c r="B54" s="12"/>
      <c r="C54" s="61"/>
      <c r="D54" s="61"/>
      <c r="E54" s="61"/>
      <c r="F54" s="61"/>
      <c r="G54" s="61"/>
      <c r="H54" s="61"/>
      <c r="I54" s="61"/>
      <c r="J54" s="61"/>
      <c r="K54" s="61"/>
    </row>
    <row r="55" spans="1:14" x14ac:dyDescent="0.25">
      <c r="C55" s="61"/>
      <c r="D55" s="61"/>
      <c r="E55" s="61"/>
      <c r="F55" s="61"/>
      <c r="G55" s="61"/>
      <c r="H55" s="61"/>
      <c r="I55" s="61"/>
      <c r="J55" s="61"/>
      <c r="K55" s="61"/>
    </row>
  </sheetData>
  <mergeCells count="12">
    <mergeCell ref="C3:K3"/>
    <mergeCell ref="C32:C33"/>
    <mergeCell ref="D32:E32"/>
    <mergeCell ref="B5:K5"/>
    <mergeCell ref="B13:K13"/>
    <mergeCell ref="B16:K17"/>
    <mergeCell ref="J37:K37"/>
    <mergeCell ref="D43:E43"/>
    <mergeCell ref="C43:C44"/>
    <mergeCell ref="D38:E38"/>
    <mergeCell ref="C38:C39"/>
    <mergeCell ref="F37:I37"/>
  </mergeCells>
  <pageMargins left="0.25" right="0.25" top="0.75" bottom="0.75" header="0.3" footer="0.3"/>
  <pageSetup paperSize="119" scale="86" fitToHeight="0"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pageSetUpPr fitToPage="1"/>
  </sheetPr>
  <dimension ref="A1:S74"/>
  <sheetViews>
    <sheetView showGridLines="0" zoomScale="90" zoomScaleNormal="90" workbookViewId="0">
      <selection activeCell="U19" sqref="U19"/>
    </sheetView>
  </sheetViews>
  <sheetFormatPr baseColWidth="10" defaultRowHeight="15" x14ac:dyDescent="0.25"/>
  <cols>
    <col min="1" max="2" width="3.7109375" style="4" customWidth="1"/>
    <col min="3" max="5" width="11.42578125" style="12"/>
    <col min="6" max="6" width="42.140625" style="12" bestFit="1" customWidth="1"/>
    <col min="7" max="7" width="12" style="12" customWidth="1"/>
    <col min="8" max="8" width="11" style="12" customWidth="1"/>
    <col min="9" max="9" width="13.85546875" style="12" customWidth="1"/>
    <col min="10" max="19" width="11.42578125" style="12"/>
  </cols>
  <sheetData>
    <row r="1" spans="1:19" s="4" customFormat="1" ht="68.25" customHeight="1" x14ac:dyDescent="0.25">
      <c r="C1" s="12"/>
      <c r="D1" s="12"/>
      <c r="E1" s="12"/>
      <c r="F1" s="12"/>
      <c r="G1" s="12"/>
      <c r="H1" s="12"/>
      <c r="I1" s="12"/>
      <c r="J1" s="12"/>
      <c r="K1" s="12"/>
      <c r="L1" s="12"/>
      <c r="M1" s="12"/>
      <c r="N1" s="12"/>
      <c r="O1" s="12"/>
      <c r="P1" s="12"/>
      <c r="Q1" s="12"/>
      <c r="R1" s="12"/>
      <c r="S1" s="12"/>
    </row>
    <row r="2" spans="1:19" s="4" customFormat="1" ht="15" customHeight="1" x14ac:dyDescent="0.25">
      <c r="A2" s="12"/>
      <c r="B2" s="12"/>
      <c r="C2" s="12"/>
      <c r="D2" s="12"/>
      <c r="E2" s="12"/>
      <c r="F2" s="12"/>
      <c r="G2" s="12"/>
      <c r="H2" s="12"/>
      <c r="I2" s="12"/>
      <c r="J2" s="12"/>
      <c r="K2" s="12"/>
      <c r="L2" s="12"/>
      <c r="M2" s="12"/>
      <c r="N2" s="12"/>
      <c r="O2" s="12"/>
      <c r="P2" s="12"/>
      <c r="Q2" s="12"/>
      <c r="R2" s="12"/>
      <c r="S2" s="12"/>
    </row>
    <row r="3" spans="1:19" ht="51.75" customHeight="1" x14ac:dyDescent="0.25">
      <c r="A3" s="12"/>
      <c r="B3" s="12"/>
      <c r="C3" s="408" t="s">
        <v>590</v>
      </c>
      <c r="D3" s="408"/>
      <c r="E3" s="408"/>
      <c r="F3" s="408"/>
      <c r="G3" s="408"/>
      <c r="H3" s="408"/>
      <c r="I3" s="408"/>
      <c r="J3" s="408"/>
      <c r="K3" s="408"/>
      <c r="L3" s="408"/>
      <c r="M3" s="408"/>
      <c r="N3" s="408"/>
      <c r="O3" s="408"/>
      <c r="P3" s="408"/>
      <c r="Q3" s="408"/>
    </row>
    <row r="4" spans="1:19" s="4" customFormat="1" ht="15.75" x14ac:dyDescent="0.25">
      <c r="A4" s="12"/>
      <c r="B4" s="265" t="s">
        <v>387</v>
      </c>
      <c r="C4" s="12"/>
      <c r="D4" s="61"/>
      <c r="E4" s="61"/>
      <c r="F4" s="61"/>
      <c r="G4" s="61"/>
      <c r="H4" s="61"/>
      <c r="I4" s="61"/>
      <c r="J4" s="61"/>
      <c r="K4" s="61"/>
      <c r="L4" s="61"/>
      <c r="M4" s="61"/>
      <c r="N4" s="61"/>
      <c r="O4" s="61"/>
      <c r="P4" s="61"/>
      <c r="Q4" s="61"/>
      <c r="R4" s="12"/>
      <c r="S4" s="12"/>
    </row>
    <row r="5" spans="1:19" s="4" customFormat="1" ht="30" customHeight="1" x14ac:dyDescent="0.25">
      <c r="A5" s="12"/>
      <c r="B5" s="407" t="s">
        <v>449</v>
      </c>
      <c r="C5" s="407"/>
      <c r="D5" s="407"/>
      <c r="E5" s="407"/>
      <c r="F5" s="407"/>
      <c r="G5" s="407"/>
      <c r="H5" s="407"/>
      <c r="I5" s="407"/>
      <c r="J5" s="407"/>
      <c r="K5" s="407"/>
      <c r="L5" s="407"/>
      <c r="M5" s="407"/>
      <c r="N5" s="407"/>
      <c r="O5" s="407"/>
      <c r="P5" s="407"/>
      <c r="Q5" s="407"/>
      <c r="R5" s="12"/>
      <c r="S5" s="12"/>
    </row>
    <row r="6" spans="1:19" s="4" customFormat="1" x14ac:dyDescent="0.25">
      <c r="A6" s="12"/>
      <c r="B6" s="12"/>
      <c r="C6" s="185"/>
      <c r="D6" s="61"/>
      <c r="E6" s="61"/>
      <c r="F6" s="61"/>
      <c r="G6" s="61"/>
      <c r="H6" s="61"/>
      <c r="I6" s="61"/>
      <c r="J6" s="61"/>
      <c r="K6" s="61"/>
      <c r="L6" s="61"/>
      <c r="M6" s="61"/>
      <c r="N6" s="61"/>
      <c r="O6" s="61"/>
      <c r="P6" s="61"/>
      <c r="Q6" s="61"/>
      <c r="R6" s="12"/>
      <c r="S6" s="12"/>
    </row>
    <row r="7" spans="1:19" s="4" customFormat="1" x14ac:dyDescent="0.25">
      <c r="A7" s="12"/>
      <c r="B7" s="188" t="s">
        <v>450</v>
      </c>
      <c r="C7" s="12"/>
      <c r="D7" s="188"/>
      <c r="E7" s="61"/>
      <c r="F7" s="61"/>
      <c r="G7" s="61"/>
      <c r="H7" s="61"/>
      <c r="I7" s="61"/>
      <c r="J7" s="61"/>
      <c r="K7" s="61"/>
      <c r="L7" s="61"/>
      <c r="M7" s="61"/>
      <c r="N7" s="61"/>
      <c r="O7" s="61"/>
      <c r="P7" s="61"/>
      <c r="Q7" s="61"/>
      <c r="R7" s="12"/>
      <c r="S7" s="12"/>
    </row>
    <row r="8" spans="1:19" s="4" customFormat="1" x14ac:dyDescent="0.25">
      <c r="A8" s="12"/>
      <c r="B8" s="331" t="s">
        <v>554</v>
      </c>
      <c r="C8" s="188" t="s">
        <v>553</v>
      </c>
      <c r="D8" s="188"/>
      <c r="E8" s="61"/>
      <c r="F8" s="61"/>
      <c r="G8" s="61"/>
      <c r="H8" s="61"/>
      <c r="I8" s="61"/>
      <c r="J8" s="61"/>
      <c r="K8" s="61"/>
      <c r="L8" s="61"/>
      <c r="M8" s="61"/>
      <c r="N8" s="61"/>
      <c r="O8" s="61"/>
      <c r="P8" s="61"/>
      <c r="Q8" s="61"/>
      <c r="R8" s="12"/>
      <c r="S8" s="12"/>
    </row>
    <row r="9" spans="1:19" s="4" customFormat="1" x14ac:dyDescent="0.25">
      <c r="A9" s="12"/>
      <c r="B9" s="331" t="s">
        <v>554</v>
      </c>
      <c r="C9" s="188" t="s">
        <v>555</v>
      </c>
      <c r="D9" s="188"/>
      <c r="E9" s="61"/>
      <c r="F9" s="61"/>
      <c r="G9" s="61"/>
      <c r="H9" s="61"/>
      <c r="I9" s="61"/>
      <c r="J9" s="61"/>
      <c r="K9" s="61"/>
      <c r="L9" s="61"/>
      <c r="M9" s="61"/>
      <c r="N9" s="61"/>
      <c r="O9" s="61"/>
      <c r="P9" s="61"/>
      <c r="Q9" s="61"/>
      <c r="R9" s="12"/>
      <c r="S9" s="12"/>
    </row>
    <row r="10" spans="1:19" s="4" customFormat="1" x14ac:dyDescent="0.25">
      <c r="A10" s="12"/>
      <c r="B10" s="331" t="s">
        <v>554</v>
      </c>
      <c r="C10" s="188" t="s">
        <v>556</v>
      </c>
      <c r="D10" s="188"/>
      <c r="E10" s="61"/>
      <c r="F10" s="61"/>
      <c r="G10" s="61"/>
      <c r="H10" s="61"/>
      <c r="I10" s="61"/>
      <c r="J10" s="61"/>
      <c r="K10" s="61"/>
      <c r="L10" s="61"/>
      <c r="M10" s="61"/>
      <c r="N10" s="61"/>
      <c r="O10" s="61"/>
      <c r="P10" s="61"/>
      <c r="Q10" s="61"/>
      <c r="R10" s="12"/>
      <c r="S10" s="12"/>
    </row>
    <row r="11" spans="1:19" s="4" customFormat="1" x14ac:dyDescent="0.25">
      <c r="A11" s="12"/>
      <c r="B11" s="331" t="s">
        <v>554</v>
      </c>
      <c r="C11" s="188" t="s">
        <v>557</v>
      </c>
      <c r="D11" s="188"/>
      <c r="E11" s="61"/>
      <c r="F11" s="61"/>
      <c r="G11" s="61"/>
      <c r="H11" s="61"/>
      <c r="I11" s="61"/>
      <c r="J11" s="61"/>
      <c r="K11" s="61"/>
      <c r="L11" s="61"/>
      <c r="M11" s="61"/>
      <c r="N11" s="61"/>
      <c r="O11" s="61"/>
      <c r="P11" s="61"/>
      <c r="Q11" s="61"/>
      <c r="R11" s="12"/>
      <c r="S11" s="12"/>
    </row>
    <row r="12" spans="1:19" s="4" customFormat="1" x14ac:dyDescent="0.25">
      <c r="A12" s="12"/>
      <c r="B12" s="188" t="s">
        <v>430</v>
      </c>
      <c r="C12" s="12"/>
      <c r="D12" s="188"/>
      <c r="E12" s="61"/>
      <c r="F12" s="61"/>
      <c r="G12" s="61"/>
      <c r="H12" s="61"/>
      <c r="I12" s="61"/>
      <c r="J12" s="61"/>
      <c r="K12" s="61"/>
      <c r="L12" s="61"/>
      <c r="M12" s="61"/>
      <c r="N12" s="61"/>
      <c r="O12" s="61"/>
      <c r="P12" s="61"/>
      <c r="Q12" s="61"/>
      <c r="R12" s="12"/>
      <c r="S12" s="12"/>
    </row>
    <row r="13" spans="1:19" s="4" customFormat="1" x14ac:dyDescent="0.25">
      <c r="A13" s="12"/>
      <c r="B13" s="12"/>
      <c r="C13" s="188"/>
      <c r="D13" s="188"/>
      <c r="E13" s="61"/>
      <c r="F13" s="61"/>
      <c r="G13" s="61"/>
      <c r="H13" s="61"/>
      <c r="I13" s="61"/>
      <c r="J13" s="61"/>
      <c r="K13" s="61"/>
      <c r="L13" s="61"/>
      <c r="M13" s="61"/>
      <c r="N13" s="61"/>
      <c r="O13" s="61"/>
      <c r="P13" s="61"/>
      <c r="Q13" s="61"/>
      <c r="R13" s="12"/>
      <c r="S13" s="12"/>
    </row>
    <row r="14" spans="1:19" s="4" customFormat="1" ht="15.75" x14ac:dyDescent="0.25">
      <c r="A14" s="12"/>
      <c r="B14" s="265" t="s">
        <v>392</v>
      </c>
      <c r="C14" s="12"/>
      <c r="D14" s="61"/>
      <c r="E14" s="61"/>
      <c r="F14" s="61"/>
      <c r="G14" s="61"/>
      <c r="H14" s="61"/>
      <c r="I14" s="61"/>
      <c r="J14" s="61"/>
      <c r="K14" s="61"/>
      <c r="L14" s="61"/>
      <c r="M14" s="61"/>
      <c r="N14" s="61"/>
      <c r="O14" s="61"/>
      <c r="P14" s="61"/>
      <c r="Q14" s="61"/>
      <c r="R14" s="12"/>
      <c r="S14" s="12"/>
    </row>
    <row r="15" spans="1:19" s="4" customFormat="1" x14ac:dyDescent="0.25">
      <c r="A15" s="12"/>
      <c r="B15" s="188" t="s">
        <v>451</v>
      </c>
      <c r="C15" s="12"/>
      <c r="D15" s="188"/>
      <c r="E15" s="61"/>
      <c r="F15" s="61"/>
      <c r="G15" s="61"/>
      <c r="H15" s="61"/>
      <c r="I15" s="61"/>
      <c r="J15" s="61"/>
      <c r="K15" s="61"/>
      <c r="L15" s="61"/>
      <c r="M15" s="61"/>
      <c r="N15" s="61"/>
      <c r="O15" s="61"/>
      <c r="P15" s="61"/>
      <c r="Q15" s="61"/>
      <c r="R15" s="12"/>
      <c r="S15" s="12"/>
    </row>
    <row r="16" spans="1:19" s="4" customFormat="1" x14ac:dyDescent="0.25">
      <c r="A16" s="12"/>
      <c r="B16" s="331" t="s">
        <v>554</v>
      </c>
      <c r="C16" s="188" t="s">
        <v>553</v>
      </c>
      <c r="D16" s="188"/>
      <c r="E16" s="61"/>
      <c r="F16" s="61"/>
      <c r="G16" s="61"/>
      <c r="H16" s="61"/>
      <c r="I16" s="61"/>
      <c r="J16" s="61"/>
      <c r="K16" s="61"/>
      <c r="L16" s="61"/>
      <c r="M16" s="61"/>
      <c r="N16" s="61"/>
      <c r="O16" s="61"/>
      <c r="P16" s="61"/>
      <c r="Q16" s="61"/>
      <c r="R16" s="12"/>
      <c r="S16" s="12"/>
    </row>
    <row r="17" spans="1:19" s="4" customFormat="1" x14ac:dyDescent="0.25">
      <c r="A17" s="12"/>
      <c r="B17" s="331" t="s">
        <v>554</v>
      </c>
      <c r="C17" s="188" t="s">
        <v>558</v>
      </c>
      <c r="D17" s="188"/>
      <c r="E17" s="61"/>
      <c r="F17" s="61"/>
      <c r="G17" s="61"/>
      <c r="H17" s="61"/>
      <c r="I17" s="61"/>
      <c r="J17" s="61"/>
      <c r="K17" s="61"/>
      <c r="L17" s="61"/>
      <c r="M17" s="61"/>
      <c r="N17" s="61"/>
      <c r="O17" s="61"/>
      <c r="P17" s="61"/>
      <c r="Q17" s="61"/>
      <c r="R17" s="12"/>
      <c r="S17" s="12"/>
    </row>
    <row r="18" spans="1:19" s="4" customFormat="1" x14ac:dyDescent="0.25">
      <c r="A18" s="12"/>
      <c r="B18" s="331" t="s">
        <v>554</v>
      </c>
      <c r="C18" s="188" t="s">
        <v>559</v>
      </c>
      <c r="D18" s="188"/>
      <c r="E18" s="61"/>
      <c r="F18" s="61"/>
      <c r="G18" s="61"/>
      <c r="H18" s="61"/>
      <c r="I18" s="61"/>
      <c r="J18" s="61"/>
      <c r="K18" s="61"/>
      <c r="L18" s="61"/>
      <c r="M18" s="61"/>
      <c r="N18" s="61"/>
      <c r="O18" s="61"/>
      <c r="P18" s="61"/>
      <c r="Q18" s="61"/>
      <c r="R18" s="12"/>
      <c r="S18" s="12"/>
    </row>
    <row r="19" spans="1:19" s="4" customFormat="1" x14ac:dyDescent="0.25">
      <c r="A19" s="12"/>
      <c r="B19" s="331" t="s">
        <v>554</v>
      </c>
      <c r="C19" s="188" t="s">
        <v>560</v>
      </c>
      <c r="D19" s="188"/>
      <c r="E19" s="61"/>
      <c r="F19" s="61"/>
      <c r="G19" s="61"/>
      <c r="H19" s="61"/>
      <c r="I19" s="61"/>
      <c r="J19" s="61"/>
      <c r="K19" s="61"/>
      <c r="L19" s="61"/>
      <c r="M19" s="61"/>
      <c r="N19" s="61"/>
      <c r="O19" s="61"/>
      <c r="P19" s="61"/>
      <c r="Q19" s="61"/>
      <c r="R19" s="12"/>
      <c r="S19" s="12"/>
    </row>
    <row r="20" spans="1:19" s="4" customFormat="1" x14ac:dyDescent="0.25">
      <c r="A20" s="12"/>
      <c r="B20" s="331" t="s">
        <v>554</v>
      </c>
      <c r="C20" s="188" t="s">
        <v>561</v>
      </c>
      <c r="D20" s="188"/>
      <c r="E20" s="61"/>
      <c r="F20" s="61"/>
      <c r="G20" s="61"/>
      <c r="H20" s="61"/>
      <c r="I20" s="61"/>
      <c r="J20" s="61"/>
      <c r="K20" s="61"/>
      <c r="L20" s="61"/>
      <c r="M20" s="61"/>
      <c r="N20" s="61"/>
      <c r="O20" s="61"/>
      <c r="P20" s="61"/>
      <c r="Q20" s="61"/>
      <c r="R20" s="12"/>
      <c r="S20" s="12"/>
    </row>
    <row r="21" spans="1:19" s="4" customFormat="1" x14ac:dyDescent="0.25">
      <c r="A21" s="12"/>
      <c r="B21" s="331" t="s">
        <v>554</v>
      </c>
      <c r="C21" s="188" t="s">
        <v>562</v>
      </c>
      <c r="D21" s="188"/>
      <c r="E21" s="61"/>
      <c r="F21" s="61"/>
      <c r="G21" s="61"/>
      <c r="H21" s="61"/>
      <c r="I21" s="61"/>
      <c r="J21" s="61"/>
      <c r="K21" s="61"/>
      <c r="L21" s="61"/>
      <c r="M21" s="61"/>
      <c r="N21" s="61"/>
      <c r="O21" s="61"/>
      <c r="P21" s="61"/>
      <c r="Q21" s="61"/>
      <c r="R21" s="12"/>
      <c r="S21" s="12"/>
    </row>
    <row r="22" spans="1:19" s="4" customFormat="1" x14ac:dyDescent="0.25">
      <c r="A22" s="12"/>
      <c r="B22" s="12"/>
      <c r="C22" s="188"/>
      <c r="D22" s="188"/>
      <c r="E22" s="61"/>
      <c r="F22" s="61"/>
      <c r="G22" s="61"/>
      <c r="H22" s="61"/>
      <c r="I22" s="61"/>
      <c r="J22" s="61"/>
      <c r="K22" s="61"/>
      <c r="L22" s="61"/>
      <c r="M22" s="61"/>
      <c r="N22" s="61"/>
      <c r="O22" s="61"/>
      <c r="P22" s="61"/>
      <c r="Q22" s="61"/>
      <c r="R22" s="12"/>
      <c r="S22" s="12"/>
    </row>
    <row r="23" spans="1:19" s="4" customFormat="1" x14ac:dyDescent="0.25">
      <c r="A23" s="12"/>
      <c r="B23" s="188" t="s">
        <v>452</v>
      </c>
      <c r="C23" s="12"/>
      <c r="D23" s="188"/>
      <c r="E23" s="61"/>
      <c r="F23" s="61"/>
      <c r="G23" s="61"/>
      <c r="H23" s="61"/>
      <c r="I23" s="61"/>
      <c r="J23" s="61"/>
      <c r="K23" s="61"/>
      <c r="L23" s="61"/>
      <c r="M23" s="61"/>
      <c r="N23" s="61"/>
      <c r="O23" s="61"/>
      <c r="P23" s="61"/>
      <c r="Q23" s="61"/>
      <c r="R23" s="12"/>
      <c r="S23" s="12"/>
    </row>
    <row r="24" spans="1:19" s="4" customFormat="1" x14ac:dyDescent="0.25">
      <c r="A24" s="12"/>
      <c r="B24" s="331" t="s">
        <v>554</v>
      </c>
      <c r="C24" s="188" t="s">
        <v>117</v>
      </c>
      <c r="D24" s="188"/>
      <c r="E24" s="61"/>
      <c r="F24" s="61"/>
      <c r="G24" s="61"/>
      <c r="H24" s="61"/>
      <c r="I24" s="61"/>
      <c r="J24" s="61"/>
      <c r="K24" s="61"/>
      <c r="L24" s="61"/>
      <c r="M24" s="61"/>
      <c r="N24" s="61"/>
      <c r="O24" s="61"/>
      <c r="P24" s="61"/>
      <c r="Q24" s="61"/>
      <c r="R24" s="12"/>
      <c r="S24" s="12"/>
    </row>
    <row r="25" spans="1:19" s="4" customFormat="1" x14ac:dyDescent="0.25">
      <c r="A25" s="12"/>
      <c r="B25" s="331" t="s">
        <v>554</v>
      </c>
      <c r="C25" s="188" t="s">
        <v>106</v>
      </c>
      <c r="D25" s="188"/>
      <c r="E25" s="61"/>
      <c r="F25" s="61"/>
      <c r="G25" s="61"/>
      <c r="H25" s="61"/>
      <c r="I25" s="61"/>
      <c r="J25" s="61"/>
      <c r="K25" s="61"/>
      <c r="L25" s="61"/>
      <c r="M25" s="61"/>
      <c r="N25" s="61"/>
      <c r="O25" s="61"/>
      <c r="P25" s="61"/>
      <c r="Q25" s="61"/>
      <c r="R25" s="12"/>
      <c r="S25" s="12"/>
    </row>
    <row r="26" spans="1:19" s="4" customFormat="1" x14ac:dyDescent="0.25">
      <c r="A26" s="12"/>
      <c r="B26" s="331" t="s">
        <v>554</v>
      </c>
      <c r="C26" s="188" t="s">
        <v>563</v>
      </c>
      <c r="D26" s="188"/>
      <c r="E26" s="61"/>
      <c r="F26" s="61"/>
      <c r="G26" s="61"/>
      <c r="H26" s="61"/>
      <c r="I26" s="61"/>
      <c r="J26" s="61"/>
      <c r="K26" s="61"/>
      <c r="L26" s="61"/>
      <c r="M26" s="61"/>
      <c r="N26" s="61"/>
      <c r="O26" s="61"/>
      <c r="P26" s="61"/>
      <c r="Q26" s="61"/>
      <c r="R26" s="12"/>
      <c r="S26" s="12"/>
    </row>
    <row r="27" spans="1:19" s="4" customFormat="1" x14ac:dyDescent="0.25">
      <c r="A27" s="12"/>
      <c r="B27" s="331" t="s">
        <v>554</v>
      </c>
      <c r="C27" s="188" t="s">
        <v>564</v>
      </c>
      <c r="D27" s="188"/>
      <c r="E27" s="61"/>
      <c r="F27" s="61"/>
      <c r="G27" s="61"/>
      <c r="H27" s="61"/>
      <c r="I27" s="61"/>
      <c r="J27" s="61"/>
      <c r="K27" s="61"/>
      <c r="L27" s="61"/>
      <c r="M27" s="61"/>
      <c r="N27" s="61"/>
      <c r="O27" s="61"/>
      <c r="P27" s="61"/>
      <c r="Q27" s="61"/>
      <c r="R27" s="12"/>
      <c r="S27" s="12"/>
    </row>
    <row r="28" spans="1:19" s="4" customFormat="1" x14ac:dyDescent="0.25">
      <c r="A28" s="12"/>
      <c r="B28" s="331" t="s">
        <v>554</v>
      </c>
      <c r="C28" s="188" t="s">
        <v>565</v>
      </c>
      <c r="D28" s="61"/>
      <c r="E28" s="61"/>
      <c r="F28" s="61"/>
      <c r="G28" s="61"/>
      <c r="H28" s="61"/>
      <c r="I28" s="61"/>
      <c r="J28" s="61"/>
      <c r="K28" s="61"/>
      <c r="L28" s="61"/>
      <c r="M28" s="61"/>
      <c r="N28" s="61"/>
      <c r="O28" s="61"/>
      <c r="P28" s="61"/>
      <c r="Q28" s="61"/>
      <c r="R28" s="12"/>
      <c r="S28" s="12"/>
    </row>
    <row r="29" spans="1:19" s="4" customFormat="1" x14ac:dyDescent="0.25">
      <c r="A29" s="12"/>
      <c r="B29" s="331" t="s">
        <v>554</v>
      </c>
      <c r="C29" s="188" t="s">
        <v>566</v>
      </c>
      <c r="D29" s="61"/>
      <c r="E29" s="61"/>
      <c r="F29" s="61"/>
      <c r="G29" s="61"/>
      <c r="H29" s="61"/>
      <c r="I29" s="61"/>
      <c r="J29" s="61"/>
      <c r="K29" s="61"/>
      <c r="L29" s="61"/>
      <c r="M29" s="61"/>
      <c r="N29" s="61"/>
      <c r="O29" s="61"/>
      <c r="P29" s="61"/>
      <c r="Q29" s="61"/>
      <c r="R29" s="12"/>
      <c r="S29" s="12"/>
    </row>
    <row r="30" spans="1:19" s="4" customFormat="1" x14ac:dyDescent="0.25">
      <c r="A30" s="12"/>
      <c r="B30" s="12"/>
      <c r="C30" s="61"/>
      <c r="D30" s="61"/>
      <c r="E30" s="61"/>
      <c r="F30" s="61"/>
      <c r="G30" s="61"/>
      <c r="H30" s="61"/>
      <c r="I30" s="61"/>
      <c r="J30" s="61"/>
      <c r="K30" s="61"/>
      <c r="L30" s="61"/>
      <c r="M30" s="61"/>
      <c r="N30" s="61"/>
      <c r="O30" s="61"/>
      <c r="P30" s="61"/>
      <c r="Q30" s="61"/>
      <c r="R30" s="12"/>
      <c r="S30" s="12"/>
    </row>
    <row r="31" spans="1:19" s="4" customFormat="1" ht="15.75" x14ac:dyDescent="0.25">
      <c r="A31" s="12"/>
      <c r="B31" s="265" t="s">
        <v>395</v>
      </c>
      <c r="C31" s="12"/>
      <c r="D31" s="61"/>
      <c r="E31" s="61"/>
      <c r="F31" s="61"/>
      <c r="G31" s="61"/>
      <c r="H31" s="61"/>
      <c r="I31" s="61"/>
      <c r="J31" s="61"/>
      <c r="K31" s="61"/>
      <c r="L31" s="61"/>
      <c r="M31" s="61"/>
      <c r="N31" s="61"/>
      <c r="O31" s="61"/>
      <c r="P31" s="61"/>
      <c r="Q31" s="61"/>
      <c r="R31" s="12"/>
      <c r="S31" s="12"/>
    </row>
    <row r="32" spans="1:19" s="4" customFormat="1" x14ac:dyDescent="0.25">
      <c r="A32" s="12"/>
      <c r="B32" s="331" t="s">
        <v>554</v>
      </c>
      <c r="C32" s="188" t="s">
        <v>16</v>
      </c>
      <c r="D32" s="61"/>
      <c r="E32" s="61"/>
      <c r="F32" s="61"/>
      <c r="G32" s="61"/>
      <c r="H32" s="61"/>
      <c r="I32" s="61"/>
      <c r="J32" s="61"/>
      <c r="K32" s="61"/>
      <c r="L32" s="61"/>
      <c r="M32" s="61"/>
      <c r="N32" s="61"/>
      <c r="O32" s="61"/>
      <c r="P32" s="61"/>
      <c r="Q32" s="61"/>
      <c r="R32" s="12"/>
      <c r="S32" s="12"/>
    </row>
    <row r="33" spans="1:19" s="4" customFormat="1" x14ac:dyDescent="0.25">
      <c r="A33" s="12"/>
      <c r="B33" s="331" t="s">
        <v>554</v>
      </c>
      <c r="C33" s="188" t="s">
        <v>567</v>
      </c>
      <c r="D33" s="61"/>
      <c r="E33" s="61"/>
      <c r="F33" s="61"/>
      <c r="G33" s="61"/>
      <c r="H33" s="61"/>
      <c r="I33" s="61"/>
      <c r="J33" s="61"/>
      <c r="K33" s="61"/>
      <c r="L33" s="61"/>
      <c r="M33" s="61"/>
      <c r="N33" s="61"/>
      <c r="O33" s="61"/>
      <c r="P33" s="61"/>
      <c r="Q33" s="61"/>
      <c r="R33" s="12"/>
      <c r="S33" s="12"/>
    </row>
    <row r="34" spans="1:19" s="4" customFormat="1" x14ac:dyDescent="0.25">
      <c r="A34" s="12"/>
      <c r="B34" s="331" t="s">
        <v>554</v>
      </c>
      <c r="C34" s="188" t="s">
        <v>568</v>
      </c>
      <c r="D34" s="61"/>
      <c r="E34" s="61"/>
      <c r="F34" s="61"/>
      <c r="G34" s="61"/>
      <c r="H34" s="61"/>
      <c r="I34" s="61"/>
      <c r="J34" s="61"/>
      <c r="K34" s="61"/>
      <c r="L34" s="61"/>
      <c r="M34" s="61"/>
      <c r="N34" s="61"/>
      <c r="O34" s="61"/>
      <c r="P34" s="61"/>
      <c r="Q34" s="61"/>
      <c r="R34" s="12"/>
      <c r="S34" s="12"/>
    </row>
    <row r="35" spans="1:19" s="4" customFormat="1" x14ac:dyDescent="0.25">
      <c r="A35" s="12"/>
      <c r="B35" s="331" t="s">
        <v>554</v>
      </c>
      <c r="C35" s="188" t="s">
        <v>569</v>
      </c>
      <c r="D35" s="61"/>
      <c r="E35" s="61"/>
      <c r="F35" s="61"/>
      <c r="G35" s="61"/>
      <c r="H35" s="61"/>
      <c r="I35" s="61"/>
      <c r="J35" s="61"/>
      <c r="K35" s="61"/>
      <c r="L35" s="61"/>
      <c r="M35" s="61"/>
      <c r="N35" s="61"/>
      <c r="O35" s="61"/>
      <c r="P35" s="61"/>
      <c r="Q35" s="61"/>
      <c r="R35" s="12"/>
      <c r="S35" s="12"/>
    </row>
    <row r="36" spans="1:19" s="4" customFormat="1" ht="30" customHeight="1" x14ac:dyDescent="0.25">
      <c r="A36" s="12"/>
      <c r="B36" s="331" t="s">
        <v>554</v>
      </c>
      <c r="C36" s="407" t="s">
        <v>570</v>
      </c>
      <c r="D36" s="407"/>
      <c r="E36" s="407"/>
      <c r="F36" s="407"/>
      <c r="G36" s="407"/>
      <c r="H36" s="407"/>
      <c r="I36" s="407"/>
      <c r="J36" s="407"/>
      <c r="K36" s="407"/>
      <c r="L36" s="407"/>
      <c r="M36" s="407"/>
      <c r="N36" s="407"/>
      <c r="O36" s="407"/>
      <c r="P36" s="407"/>
      <c r="Q36" s="407"/>
      <c r="R36" s="12"/>
      <c r="S36" s="12"/>
    </row>
    <row r="37" spans="1:19" s="4" customFormat="1" ht="25.5" customHeight="1" x14ac:dyDescent="0.25">
      <c r="A37" s="12"/>
      <c r="B37" s="331" t="s">
        <v>554</v>
      </c>
      <c r="C37" s="407" t="s">
        <v>571</v>
      </c>
      <c r="D37" s="407"/>
      <c r="E37" s="407"/>
      <c r="F37" s="407"/>
      <c r="G37" s="407"/>
      <c r="H37" s="407"/>
      <c r="I37" s="407"/>
      <c r="J37" s="407"/>
      <c r="K37" s="407"/>
      <c r="L37" s="407"/>
      <c r="M37" s="407"/>
      <c r="N37" s="407"/>
      <c r="O37" s="407"/>
      <c r="P37" s="407"/>
      <c r="Q37" s="407"/>
      <c r="R37" s="12"/>
      <c r="S37" s="12"/>
    </row>
    <row r="38" spans="1:19" s="4" customFormat="1" x14ac:dyDescent="0.25">
      <c r="A38" s="12"/>
      <c r="B38" s="331" t="s">
        <v>554</v>
      </c>
      <c r="C38" s="188" t="s">
        <v>572</v>
      </c>
      <c r="D38" s="61"/>
      <c r="E38" s="61"/>
      <c r="F38" s="61"/>
      <c r="G38" s="61"/>
      <c r="H38" s="61"/>
      <c r="I38" s="61"/>
      <c r="J38" s="61"/>
      <c r="K38" s="61"/>
      <c r="L38" s="61"/>
      <c r="M38" s="61"/>
      <c r="N38" s="61"/>
      <c r="O38" s="61"/>
      <c r="P38" s="61"/>
      <c r="Q38" s="61"/>
      <c r="R38" s="12"/>
      <c r="S38" s="12"/>
    </row>
    <row r="39" spans="1:19" s="4" customFormat="1" x14ac:dyDescent="0.25">
      <c r="A39" s="12"/>
      <c r="B39" s="331" t="s">
        <v>554</v>
      </c>
      <c r="C39" s="188" t="s">
        <v>573</v>
      </c>
      <c r="D39" s="61"/>
      <c r="E39" s="61"/>
      <c r="F39" s="61"/>
      <c r="G39" s="61"/>
      <c r="H39" s="61"/>
      <c r="I39" s="61"/>
      <c r="J39" s="61"/>
      <c r="K39" s="61"/>
      <c r="L39" s="61"/>
      <c r="M39" s="61"/>
      <c r="N39" s="61"/>
      <c r="O39" s="61"/>
      <c r="P39" s="61"/>
      <c r="Q39" s="61"/>
      <c r="R39" s="12"/>
      <c r="S39" s="12"/>
    </row>
    <row r="40" spans="1:19" s="4" customFormat="1" x14ac:dyDescent="0.25">
      <c r="A40" s="12"/>
      <c r="B40" s="331" t="s">
        <v>554</v>
      </c>
      <c r="C40" s="188" t="s">
        <v>574</v>
      </c>
      <c r="D40" s="61"/>
      <c r="E40" s="61"/>
      <c r="F40" s="61"/>
      <c r="G40" s="61"/>
      <c r="H40" s="61"/>
      <c r="I40" s="61"/>
      <c r="J40" s="61"/>
      <c r="K40" s="61"/>
      <c r="L40" s="61"/>
      <c r="M40" s="61"/>
      <c r="N40" s="61"/>
      <c r="O40" s="61"/>
      <c r="P40" s="61"/>
      <c r="Q40" s="61"/>
      <c r="R40" s="12"/>
      <c r="S40" s="12"/>
    </row>
    <row r="41" spans="1:19" s="4" customFormat="1" x14ac:dyDescent="0.25">
      <c r="A41" s="12"/>
      <c r="B41" s="12"/>
      <c r="C41" s="61"/>
      <c r="D41" s="61"/>
      <c r="E41" s="61"/>
      <c r="F41" s="61"/>
      <c r="G41" s="61"/>
      <c r="H41" s="61"/>
      <c r="I41" s="61"/>
      <c r="J41" s="61"/>
      <c r="K41" s="61"/>
      <c r="L41" s="61"/>
      <c r="M41" s="61"/>
      <c r="N41" s="61"/>
      <c r="O41" s="61"/>
      <c r="P41" s="61"/>
      <c r="Q41" s="61"/>
      <c r="R41" s="12"/>
      <c r="S41" s="12"/>
    </row>
    <row r="42" spans="1:19" ht="90" x14ac:dyDescent="0.25">
      <c r="A42" s="12"/>
      <c r="B42" s="12"/>
      <c r="C42" s="90" t="s">
        <v>117</v>
      </c>
      <c r="D42" s="90" t="s">
        <v>106</v>
      </c>
      <c r="E42" s="90" t="s">
        <v>279</v>
      </c>
      <c r="F42" s="90" t="s">
        <v>107</v>
      </c>
      <c r="G42" s="90" t="s">
        <v>108</v>
      </c>
      <c r="H42" s="90" t="s">
        <v>109</v>
      </c>
      <c r="I42" s="90" t="s">
        <v>349</v>
      </c>
      <c r="J42" s="90" t="s">
        <v>350</v>
      </c>
      <c r="K42" s="90" t="s">
        <v>351</v>
      </c>
      <c r="L42" s="90" t="s">
        <v>110</v>
      </c>
      <c r="M42" s="90" t="s">
        <v>280</v>
      </c>
      <c r="N42" s="90" t="s">
        <v>281</v>
      </c>
      <c r="O42" s="90" t="s">
        <v>307</v>
      </c>
      <c r="P42" s="90" t="s">
        <v>352</v>
      </c>
      <c r="Q42" s="90" t="s">
        <v>353</v>
      </c>
    </row>
    <row r="43" spans="1:19" x14ac:dyDescent="0.25">
      <c r="A43" s="12"/>
      <c r="B43" s="12"/>
      <c r="C43" s="248"/>
      <c r="D43" s="248"/>
      <c r="E43" s="248"/>
      <c r="F43" s="311" t="s">
        <v>111</v>
      </c>
      <c r="G43" s="312"/>
      <c r="H43" s="312"/>
      <c r="I43" s="313">
        <f>(H43*(24*60*60)*365)/1000</f>
        <v>0</v>
      </c>
      <c r="J43" s="314">
        <v>0.24399999999999999</v>
      </c>
      <c r="K43" s="315">
        <v>0.47221274316939876</v>
      </c>
      <c r="L43" s="316">
        <v>0.85</v>
      </c>
      <c r="M43" s="317">
        <v>0.77205940763176018</v>
      </c>
      <c r="N43" s="317">
        <v>0.2279405923682398</v>
      </c>
      <c r="O43" s="317">
        <v>1.25</v>
      </c>
      <c r="P43" s="318">
        <f>((((I43*J43*(1-L43))*M43*O43)+((I43*J43*(1-L43))*N43))*K43)/1000</f>
        <v>0</v>
      </c>
      <c r="Q43" s="319">
        <f>P43/1000</f>
        <v>0</v>
      </c>
    </row>
    <row r="44" spans="1:19" x14ac:dyDescent="0.25">
      <c r="A44" s="12"/>
      <c r="B44" s="12"/>
      <c r="C44" s="248"/>
      <c r="D44" s="248"/>
      <c r="E44" s="248"/>
      <c r="F44" s="311" t="s">
        <v>298</v>
      </c>
      <c r="G44" s="312"/>
      <c r="H44" s="312"/>
      <c r="I44" s="313">
        <f t="shared" ref="I44:I50" si="0">(H44*(24*60*60)*365)/1000</f>
        <v>0</v>
      </c>
      <c r="J44" s="314">
        <v>0.24399999999999999</v>
      </c>
      <c r="K44" s="315">
        <v>0.18</v>
      </c>
      <c r="L44" s="316">
        <v>0.85</v>
      </c>
      <c r="M44" s="317">
        <v>0.77205940763176018</v>
      </c>
      <c r="N44" s="317">
        <v>0.2279405923682398</v>
      </c>
      <c r="O44" s="317">
        <v>1.25</v>
      </c>
      <c r="P44" s="318">
        <f t="shared" ref="P44:P50" si="1">((((I44*J44*(1-L44))*M44*O44)+((I44*J44*(1-L44))*N44))*K44)/1000</f>
        <v>0</v>
      </c>
      <c r="Q44" s="319">
        <f t="shared" ref="Q44:Q54" si="2">P44/1000</f>
        <v>0</v>
      </c>
    </row>
    <row r="45" spans="1:19" x14ac:dyDescent="0.25">
      <c r="A45" s="12"/>
      <c r="B45" s="12"/>
      <c r="C45" s="248"/>
      <c r="D45" s="248"/>
      <c r="E45" s="248"/>
      <c r="F45" s="311" t="s">
        <v>112</v>
      </c>
      <c r="G45" s="312"/>
      <c r="H45" s="312"/>
      <c r="I45" s="313">
        <f t="shared" si="0"/>
        <v>0</v>
      </c>
      <c r="J45" s="314">
        <v>0.24399999999999999</v>
      </c>
      <c r="K45" s="315">
        <v>0.42499146885245898</v>
      </c>
      <c r="L45" s="316">
        <v>0.85</v>
      </c>
      <c r="M45" s="317">
        <v>0.77205940763176018</v>
      </c>
      <c r="N45" s="317">
        <v>0.2279405923682398</v>
      </c>
      <c r="O45" s="317">
        <v>1.25</v>
      </c>
      <c r="P45" s="318">
        <f t="shared" si="1"/>
        <v>0</v>
      </c>
      <c r="Q45" s="319">
        <f t="shared" si="2"/>
        <v>0</v>
      </c>
    </row>
    <row r="46" spans="1:19" x14ac:dyDescent="0.25">
      <c r="A46" s="12"/>
      <c r="B46" s="12"/>
      <c r="C46" s="248"/>
      <c r="D46" s="248"/>
      <c r="E46" s="248"/>
      <c r="F46" s="311" t="s">
        <v>299</v>
      </c>
      <c r="G46" s="312"/>
      <c r="H46" s="312"/>
      <c r="I46" s="313">
        <f t="shared" si="0"/>
        <v>0</v>
      </c>
      <c r="J46" s="314">
        <v>0.24399999999999999</v>
      </c>
      <c r="K46" s="315">
        <v>0.18</v>
      </c>
      <c r="L46" s="316">
        <v>0.85</v>
      </c>
      <c r="M46" s="317">
        <v>0.77205940763176018</v>
      </c>
      <c r="N46" s="317">
        <v>0.2279405923682398</v>
      </c>
      <c r="O46" s="317">
        <v>1.25</v>
      </c>
      <c r="P46" s="318">
        <f t="shared" si="1"/>
        <v>0</v>
      </c>
      <c r="Q46" s="319">
        <f t="shared" si="2"/>
        <v>0</v>
      </c>
    </row>
    <row r="47" spans="1:19" x14ac:dyDescent="0.25">
      <c r="A47" s="12"/>
      <c r="B47" s="12"/>
      <c r="C47" s="248"/>
      <c r="D47" s="248"/>
      <c r="E47" s="248"/>
      <c r="F47" s="311" t="s">
        <v>300</v>
      </c>
      <c r="G47" s="312"/>
      <c r="H47" s="312"/>
      <c r="I47" s="313">
        <f t="shared" si="0"/>
        <v>0</v>
      </c>
      <c r="J47" s="314">
        <v>0.24399999999999999</v>
      </c>
      <c r="K47" s="315">
        <v>4.918032786885246</v>
      </c>
      <c r="L47" s="316">
        <v>0</v>
      </c>
      <c r="M47" s="317">
        <v>0.77205940763176018</v>
      </c>
      <c r="N47" s="317">
        <v>0.2279405923682398</v>
      </c>
      <c r="O47" s="317">
        <v>1.25</v>
      </c>
      <c r="P47" s="318">
        <f t="shared" si="1"/>
        <v>0</v>
      </c>
      <c r="Q47" s="319">
        <f t="shared" si="2"/>
        <v>0</v>
      </c>
    </row>
    <row r="48" spans="1:19" x14ac:dyDescent="0.25">
      <c r="A48" s="12"/>
      <c r="B48" s="12"/>
      <c r="C48" s="248"/>
      <c r="D48" s="248"/>
      <c r="E48" s="248"/>
      <c r="F48" s="311" t="s">
        <v>113</v>
      </c>
      <c r="G48" s="312"/>
      <c r="H48" s="312"/>
      <c r="I48" s="313">
        <f t="shared" si="0"/>
        <v>0</v>
      </c>
      <c r="J48" s="314">
        <v>0.24399999999999999</v>
      </c>
      <c r="K48" s="315">
        <v>0.48</v>
      </c>
      <c r="L48" s="316">
        <v>0.7</v>
      </c>
      <c r="M48" s="317">
        <v>0.84687509599478938</v>
      </c>
      <c r="N48" s="317">
        <v>0.15312490400521064</v>
      </c>
      <c r="O48" s="317">
        <v>1.25</v>
      </c>
      <c r="P48" s="318">
        <f t="shared" si="1"/>
        <v>0</v>
      </c>
      <c r="Q48" s="319">
        <f t="shared" si="2"/>
        <v>0</v>
      </c>
    </row>
    <row r="49" spans="1:17" x14ac:dyDescent="0.25">
      <c r="A49" s="12"/>
      <c r="B49" s="12"/>
      <c r="C49" s="248"/>
      <c r="D49" s="248"/>
      <c r="E49" s="248"/>
      <c r="F49" s="311" t="s">
        <v>301</v>
      </c>
      <c r="G49" s="312"/>
      <c r="H49" s="312"/>
      <c r="I49" s="313">
        <f t="shared" si="0"/>
        <v>0</v>
      </c>
      <c r="J49" s="314">
        <v>0.24399999999999999</v>
      </c>
      <c r="K49" s="315">
        <v>1.0576194754098363</v>
      </c>
      <c r="L49" s="316">
        <v>0.7</v>
      </c>
      <c r="M49" s="317">
        <v>0.77205940763176018</v>
      </c>
      <c r="N49" s="317">
        <v>0.2279405923682398</v>
      </c>
      <c r="O49" s="317">
        <v>1.25</v>
      </c>
      <c r="P49" s="318">
        <f t="shared" si="1"/>
        <v>0</v>
      </c>
      <c r="Q49" s="319">
        <f t="shared" si="2"/>
        <v>0</v>
      </c>
    </row>
    <row r="50" spans="1:17" x14ac:dyDescent="0.25">
      <c r="A50" s="12"/>
      <c r="B50" s="12"/>
      <c r="C50" s="248"/>
      <c r="D50" s="248"/>
      <c r="E50" s="248"/>
      <c r="F50" s="311" t="s">
        <v>302</v>
      </c>
      <c r="G50" s="312"/>
      <c r="H50" s="312"/>
      <c r="I50" s="313">
        <f t="shared" si="0"/>
        <v>0</v>
      </c>
      <c r="J50" s="314">
        <v>0.24399999999999999</v>
      </c>
      <c r="K50" s="315">
        <v>0.47221274316939876</v>
      </c>
      <c r="L50" s="316">
        <v>0.85</v>
      </c>
      <c r="M50" s="317">
        <v>0.77205940763176018</v>
      </c>
      <c r="N50" s="317">
        <v>0.2279405923682398</v>
      </c>
      <c r="O50" s="317">
        <v>1.25</v>
      </c>
      <c r="P50" s="318">
        <f t="shared" si="1"/>
        <v>0</v>
      </c>
      <c r="Q50" s="319">
        <f t="shared" si="2"/>
        <v>0</v>
      </c>
    </row>
    <row r="51" spans="1:17" x14ac:dyDescent="0.25">
      <c r="A51" s="12"/>
      <c r="B51" s="12"/>
      <c r="C51" s="248"/>
      <c r="D51" s="248"/>
      <c r="E51" s="248"/>
      <c r="F51" s="311" t="s">
        <v>114</v>
      </c>
      <c r="G51" s="312"/>
      <c r="H51" s="312"/>
      <c r="I51" s="313">
        <f t="shared" ref="I51:I52" si="3">(H51*(24*60*60)*365)/1000</f>
        <v>0</v>
      </c>
      <c r="J51" s="314">
        <v>0.24399999999999999</v>
      </c>
      <c r="K51" s="315">
        <v>0.48</v>
      </c>
      <c r="L51" s="316">
        <v>0.7</v>
      </c>
      <c r="M51" s="317">
        <v>0.77205940763176018</v>
      </c>
      <c r="N51" s="317">
        <v>0.2279405923682398</v>
      </c>
      <c r="O51" s="317">
        <v>1.25</v>
      </c>
      <c r="P51" s="318">
        <f t="shared" ref="P51:P52" si="4">((((I51*J51*(1-L51))*M51*O51)+((I51*J51*(1-L51))*N51))*K51)/1000</f>
        <v>0</v>
      </c>
      <c r="Q51" s="319">
        <f t="shared" si="2"/>
        <v>0</v>
      </c>
    </row>
    <row r="52" spans="1:17" x14ac:dyDescent="0.25">
      <c r="A52" s="12"/>
      <c r="B52" s="12"/>
      <c r="C52" s="248"/>
      <c r="D52" s="248"/>
      <c r="E52" s="248"/>
      <c r="F52" s="311" t="s">
        <v>115</v>
      </c>
      <c r="G52" s="312"/>
      <c r="H52" s="312"/>
      <c r="I52" s="313">
        <f t="shared" si="3"/>
        <v>0</v>
      </c>
      <c r="J52" s="314">
        <v>0.24399999999999999</v>
      </c>
      <c r="K52" s="315">
        <v>1.4972677595628419</v>
      </c>
      <c r="L52" s="316">
        <v>0.7</v>
      </c>
      <c r="M52" s="317">
        <v>0.77205940763176018</v>
      </c>
      <c r="N52" s="317">
        <v>0.2279405923682398</v>
      </c>
      <c r="O52" s="317">
        <v>1.25</v>
      </c>
      <c r="P52" s="318">
        <f t="shared" si="4"/>
        <v>0</v>
      </c>
      <c r="Q52" s="319">
        <f t="shared" si="2"/>
        <v>0</v>
      </c>
    </row>
    <row r="53" spans="1:17" x14ac:dyDescent="0.25">
      <c r="A53" s="12"/>
      <c r="B53" s="12"/>
      <c r="C53" s="248"/>
      <c r="D53" s="248"/>
      <c r="E53" s="248"/>
      <c r="F53" s="311" t="s">
        <v>303</v>
      </c>
      <c r="G53" s="312"/>
      <c r="H53" s="312"/>
      <c r="I53" s="313">
        <f t="shared" ref="I53:I54" si="5">(H53*(24*60*60)*365)/1000</f>
        <v>0</v>
      </c>
      <c r="J53" s="314">
        <v>0.24399999999999999</v>
      </c>
      <c r="K53" s="315">
        <v>1.5022303278688529</v>
      </c>
      <c r="L53" s="316">
        <v>0.7</v>
      </c>
      <c r="M53" s="317">
        <v>0.77205940763176018</v>
      </c>
      <c r="N53" s="317">
        <v>0.2279405923682398</v>
      </c>
      <c r="O53" s="317">
        <v>1.25</v>
      </c>
      <c r="P53" s="318">
        <f t="shared" ref="P53:P54" si="6">((((I53*J53*(1-L53))*M53*O53)+((I53*J53*(1-L53))*N53))*K53)/1000</f>
        <v>0</v>
      </c>
      <c r="Q53" s="319">
        <f t="shared" si="2"/>
        <v>0</v>
      </c>
    </row>
    <row r="54" spans="1:17" x14ac:dyDescent="0.25">
      <c r="A54" s="12"/>
      <c r="B54" s="12"/>
      <c r="C54" s="248"/>
      <c r="D54" s="248"/>
      <c r="E54" s="248"/>
      <c r="F54" s="311" t="s">
        <v>116</v>
      </c>
      <c r="G54" s="312"/>
      <c r="H54" s="312"/>
      <c r="I54" s="313">
        <f t="shared" si="5"/>
        <v>0</v>
      </c>
      <c r="J54" s="314">
        <v>0.24399999999999999</v>
      </c>
      <c r="K54" s="315">
        <v>0.94442548633879753</v>
      </c>
      <c r="L54" s="316">
        <v>0.7</v>
      </c>
      <c r="M54" s="317">
        <v>0.77205940763176018</v>
      </c>
      <c r="N54" s="317">
        <v>0.2279405923682398</v>
      </c>
      <c r="O54" s="317">
        <v>1.25</v>
      </c>
      <c r="P54" s="320">
        <f t="shared" si="6"/>
        <v>0</v>
      </c>
      <c r="Q54" s="319">
        <f t="shared" si="2"/>
        <v>0</v>
      </c>
    </row>
    <row r="55" spans="1:17" x14ac:dyDescent="0.25">
      <c r="A55" s="12"/>
      <c r="B55" s="12"/>
      <c r="C55" s="61"/>
      <c r="D55" s="61"/>
      <c r="E55" s="61"/>
      <c r="F55" s="298"/>
      <c r="G55" s="321"/>
      <c r="H55" s="321"/>
      <c r="I55" s="321"/>
      <c r="J55" s="321"/>
      <c r="K55" s="321"/>
      <c r="L55" s="321"/>
      <c r="M55" s="321"/>
      <c r="N55" s="321"/>
      <c r="O55" s="321"/>
      <c r="P55" s="323" t="s">
        <v>118</v>
      </c>
      <c r="Q55" s="322">
        <f>SUM(Q43:Q54)</f>
        <v>0</v>
      </c>
    </row>
    <row r="56" spans="1:17" x14ac:dyDescent="0.25">
      <c r="A56" s="12"/>
      <c r="B56" s="12"/>
      <c r="C56" s="61"/>
      <c r="D56" s="61"/>
      <c r="E56" s="61"/>
      <c r="F56" s="61"/>
      <c r="G56" s="61"/>
      <c r="H56" s="61"/>
      <c r="I56" s="61"/>
      <c r="J56" s="61"/>
      <c r="K56" s="61"/>
      <c r="L56" s="61"/>
      <c r="M56" s="61"/>
      <c r="N56" s="61"/>
      <c r="O56" s="61"/>
      <c r="P56" s="61"/>
      <c r="Q56" s="61"/>
    </row>
    <row r="57" spans="1:17" x14ac:dyDescent="0.25">
      <c r="A57" s="12"/>
      <c r="B57" s="12"/>
      <c r="C57" s="61"/>
      <c r="D57" s="61"/>
      <c r="E57" s="61"/>
      <c r="F57" s="61"/>
      <c r="G57" s="61"/>
      <c r="H57" s="61"/>
      <c r="I57" s="61"/>
      <c r="J57" s="61"/>
      <c r="K57" s="61"/>
      <c r="L57" s="61"/>
      <c r="M57" s="61"/>
      <c r="N57" s="61"/>
      <c r="O57" s="61"/>
      <c r="P57" s="61"/>
      <c r="Q57" s="61"/>
    </row>
    <row r="58" spans="1:17" x14ac:dyDescent="0.25">
      <c r="A58" s="12"/>
      <c r="B58" s="12"/>
      <c r="C58" s="61"/>
      <c r="D58" s="61"/>
      <c r="E58" s="61"/>
      <c r="F58" s="61"/>
      <c r="G58" s="61"/>
      <c r="H58" s="61"/>
      <c r="I58" s="61"/>
      <c r="J58" s="61"/>
      <c r="K58" s="61"/>
      <c r="L58" s="61"/>
      <c r="M58" s="61"/>
      <c r="N58" s="61"/>
      <c r="O58" s="61"/>
      <c r="P58" s="61"/>
      <c r="Q58" s="61"/>
    </row>
    <row r="59" spans="1:17" x14ac:dyDescent="0.25">
      <c r="A59" s="12"/>
      <c r="B59" s="12"/>
      <c r="C59" s="61"/>
      <c r="D59" s="61"/>
      <c r="E59" s="61"/>
      <c r="F59" s="61"/>
      <c r="G59" s="61"/>
      <c r="H59" s="61"/>
      <c r="I59" s="61"/>
      <c r="J59" s="61"/>
      <c r="K59" s="61"/>
      <c r="L59" s="61"/>
      <c r="M59" s="61"/>
      <c r="N59" s="61"/>
      <c r="O59" s="61"/>
      <c r="P59" s="61"/>
      <c r="Q59" s="61"/>
    </row>
    <row r="60" spans="1:17" x14ac:dyDescent="0.25">
      <c r="A60" s="12"/>
      <c r="B60" s="12"/>
      <c r="C60" s="61"/>
      <c r="D60" s="61"/>
      <c r="E60" s="61"/>
      <c r="F60" s="61"/>
      <c r="G60" s="61"/>
      <c r="H60" s="61"/>
      <c r="I60" s="61"/>
      <c r="J60" s="61"/>
      <c r="K60" s="61"/>
      <c r="L60" s="61"/>
      <c r="M60" s="61"/>
      <c r="N60" s="61"/>
      <c r="O60" s="61"/>
      <c r="P60" s="61"/>
      <c r="Q60" s="61"/>
    </row>
    <row r="61" spans="1:17" x14ac:dyDescent="0.25">
      <c r="A61" s="12"/>
      <c r="B61" s="12"/>
      <c r="C61" s="61"/>
      <c r="D61" s="61"/>
      <c r="E61" s="61"/>
      <c r="F61" s="61"/>
      <c r="G61" s="61"/>
      <c r="H61" s="61"/>
      <c r="I61" s="61"/>
      <c r="J61" s="61"/>
      <c r="K61" s="61"/>
      <c r="L61" s="61"/>
      <c r="M61" s="61"/>
      <c r="N61" s="61"/>
      <c r="O61" s="61"/>
      <c r="P61" s="61"/>
      <c r="Q61" s="61"/>
    </row>
    <row r="62" spans="1:17" x14ac:dyDescent="0.25">
      <c r="A62" s="12"/>
      <c r="B62" s="12"/>
      <c r="C62" s="61"/>
      <c r="D62" s="61"/>
      <c r="E62" s="61"/>
      <c r="F62" s="61"/>
      <c r="G62" s="61"/>
      <c r="H62" s="61"/>
      <c r="I62" s="61"/>
      <c r="J62" s="61"/>
      <c r="K62" s="61"/>
      <c r="L62" s="61"/>
      <c r="M62" s="61"/>
      <c r="N62" s="61"/>
      <c r="O62" s="61"/>
      <c r="P62" s="61"/>
      <c r="Q62" s="61"/>
    </row>
    <row r="63" spans="1:17" x14ac:dyDescent="0.25">
      <c r="A63" s="12"/>
      <c r="B63" s="12"/>
      <c r="C63" s="61"/>
      <c r="D63" s="61"/>
      <c r="E63" s="61"/>
      <c r="F63" s="61"/>
      <c r="G63" s="61"/>
      <c r="H63" s="61"/>
      <c r="I63" s="61"/>
      <c r="J63" s="61"/>
      <c r="K63" s="61"/>
      <c r="L63" s="61"/>
      <c r="M63" s="61"/>
      <c r="N63" s="61"/>
      <c r="O63" s="61"/>
      <c r="P63" s="61"/>
      <c r="Q63" s="61"/>
    </row>
    <row r="64" spans="1:17" x14ac:dyDescent="0.25">
      <c r="A64" s="12"/>
      <c r="B64" s="12"/>
      <c r="C64" s="61"/>
      <c r="D64" s="61"/>
      <c r="E64" s="61"/>
      <c r="F64" s="61"/>
      <c r="G64" s="61"/>
      <c r="H64" s="61"/>
      <c r="I64" s="61"/>
      <c r="J64" s="61"/>
      <c r="K64" s="61"/>
      <c r="L64" s="61"/>
      <c r="M64" s="61"/>
      <c r="N64" s="61"/>
      <c r="O64" s="61"/>
      <c r="P64" s="61"/>
      <c r="Q64" s="61"/>
    </row>
    <row r="65" spans="1:17" x14ac:dyDescent="0.25">
      <c r="A65" s="12"/>
      <c r="B65" s="12"/>
      <c r="C65" s="61"/>
      <c r="D65" s="61"/>
      <c r="E65" s="61"/>
      <c r="F65" s="61"/>
      <c r="G65" s="61"/>
      <c r="H65" s="61"/>
      <c r="I65" s="61"/>
      <c r="J65" s="61"/>
      <c r="K65" s="61"/>
      <c r="L65" s="61"/>
      <c r="M65" s="61"/>
      <c r="N65" s="61"/>
      <c r="O65" s="61"/>
      <c r="P65" s="61"/>
      <c r="Q65" s="61"/>
    </row>
    <row r="66" spans="1:17" x14ac:dyDescent="0.25">
      <c r="A66" s="12"/>
      <c r="B66" s="12"/>
      <c r="C66" s="61"/>
      <c r="D66" s="61"/>
      <c r="E66" s="61"/>
      <c r="F66" s="61"/>
      <c r="G66" s="61"/>
      <c r="H66" s="61"/>
      <c r="I66" s="61"/>
      <c r="J66" s="61"/>
      <c r="K66" s="61"/>
      <c r="L66" s="61"/>
      <c r="M66" s="61"/>
      <c r="N66" s="61"/>
      <c r="O66" s="61"/>
      <c r="P66" s="61"/>
      <c r="Q66" s="61"/>
    </row>
    <row r="67" spans="1:17" x14ac:dyDescent="0.25">
      <c r="A67" s="12"/>
      <c r="B67" s="12"/>
      <c r="C67" s="61"/>
      <c r="D67" s="61"/>
      <c r="E67" s="61"/>
      <c r="F67" s="61"/>
      <c r="G67" s="61"/>
      <c r="H67" s="61"/>
      <c r="I67" s="61"/>
      <c r="J67" s="61"/>
      <c r="K67" s="61"/>
      <c r="L67" s="61"/>
      <c r="M67" s="61"/>
      <c r="N67" s="61"/>
      <c r="O67" s="61"/>
      <c r="P67" s="61"/>
      <c r="Q67" s="61"/>
    </row>
    <row r="68" spans="1:17" x14ac:dyDescent="0.25">
      <c r="A68" s="12"/>
      <c r="B68" s="12"/>
      <c r="C68" s="61"/>
      <c r="D68" s="61"/>
      <c r="E68" s="61"/>
      <c r="F68" s="61"/>
      <c r="G68" s="61"/>
      <c r="H68" s="61"/>
      <c r="I68" s="61"/>
      <c r="J68" s="61"/>
      <c r="K68" s="61"/>
      <c r="L68" s="61"/>
      <c r="M68" s="61"/>
      <c r="N68" s="61"/>
      <c r="O68" s="61"/>
      <c r="P68" s="61"/>
      <c r="Q68" s="61"/>
    </row>
    <row r="69" spans="1:17" x14ac:dyDescent="0.25">
      <c r="A69" s="12"/>
      <c r="B69" s="12"/>
      <c r="C69" s="61"/>
      <c r="D69" s="61"/>
      <c r="E69" s="61"/>
      <c r="F69" s="61"/>
      <c r="G69" s="61"/>
      <c r="H69" s="61"/>
      <c r="I69" s="61"/>
      <c r="J69" s="61"/>
      <c r="K69" s="61"/>
      <c r="L69" s="61"/>
      <c r="M69" s="61"/>
      <c r="N69" s="61"/>
      <c r="O69" s="61"/>
      <c r="P69" s="61"/>
      <c r="Q69" s="61"/>
    </row>
    <row r="70" spans="1:17" x14ac:dyDescent="0.25">
      <c r="A70" s="12"/>
      <c r="B70" s="12"/>
      <c r="C70" s="61"/>
      <c r="D70" s="61"/>
      <c r="E70" s="61"/>
      <c r="F70" s="61"/>
      <c r="G70" s="61"/>
      <c r="H70" s="61"/>
      <c r="I70" s="61"/>
      <c r="J70" s="61"/>
      <c r="K70" s="61"/>
      <c r="L70" s="61"/>
      <c r="M70" s="61"/>
      <c r="N70" s="61"/>
      <c r="O70" s="61"/>
      <c r="P70" s="61"/>
      <c r="Q70" s="61"/>
    </row>
    <row r="71" spans="1:17" x14ac:dyDescent="0.25">
      <c r="A71" s="12"/>
      <c r="B71" s="12"/>
      <c r="C71" s="61"/>
      <c r="D71" s="61"/>
      <c r="E71" s="61"/>
      <c r="F71" s="61"/>
      <c r="G71" s="61"/>
      <c r="H71" s="61"/>
      <c r="I71" s="61"/>
      <c r="J71" s="61"/>
      <c r="K71" s="61"/>
      <c r="L71" s="61"/>
      <c r="M71" s="61"/>
      <c r="N71" s="61"/>
      <c r="O71" s="61"/>
      <c r="P71" s="61"/>
      <c r="Q71" s="61"/>
    </row>
    <row r="72" spans="1:17" x14ac:dyDescent="0.25">
      <c r="A72" s="12"/>
      <c r="B72" s="12"/>
      <c r="C72" s="61"/>
      <c r="D72" s="61"/>
      <c r="E72" s="61"/>
      <c r="F72" s="61"/>
      <c r="G72" s="61"/>
      <c r="H72" s="61"/>
      <c r="I72" s="61"/>
      <c r="J72" s="61"/>
      <c r="K72" s="61"/>
      <c r="L72" s="61"/>
      <c r="M72" s="61"/>
      <c r="N72" s="61"/>
      <c r="O72" s="61"/>
      <c r="P72" s="61"/>
      <c r="Q72" s="61"/>
    </row>
    <row r="73" spans="1:17" x14ac:dyDescent="0.25">
      <c r="A73" s="12"/>
      <c r="B73" s="12"/>
      <c r="C73" s="61"/>
      <c r="D73" s="61"/>
      <c r="E73" s="61"/>
      <c r="F73" s="61"/>
      <c r="G73" s="61"/>
      <c r="H73" s="61"/>
      <c r="I73" s="61"/>
      <c r="J73" s="61"/>
      <c r="K73" s="61"/>
      <c r="L73" s="61"/>
      <c r="M73" s="61"/>
      <c r="N73" s="61"/>
      <c r="O73" s="61"/>
      <c r="P73" s="61"/>
      <c r="Q73" s="61"/>
    </row>
    <row r="74" spans="1:17" x14ac:dyDescent="0.25">
      <c r="C74" s="61"/>
      <c r="D74" s="61"/>
      <c r="E74" s="61"/>
      <c r="F74" s="61"/>
      <c r="G74" s="61"/>
      <c r="H74" s="61"/>
      <c r="I74" s="61"/>
      <c r="J74" s="61"/>
      <c r="K74" s="61"/>
      <c r="L74" s="61"/>
      <c r="M74" s="61"/>
      <c r="N74" s="61"/>
      <c r="O74" s="61"/>
      <c r="P74" s="61"/>
      <c r="Q74" s="61"/>
    </row>
  </sheetData>
  <mergeCells count="4">
    <mergeCell ref="C3:Q3"/>
    <mergeCell ref="C36:Q36"/>
    <mergeCell ref="C37:Q37"/>
    <mergeCell ref="B5:Q5"/>
  </mergeCells>
  <printOptions horizontalCentered="1"/>
  <pageMargins left="0.25" right="0.25" top="0.75" bottom="0.75" header="0.3" footer="0.3"/>
  <pageSetup paperSize="119" scale="64" fitToHeight="0" orientation="landscape" horizontalDpi="1200" verticalDpi="120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6"/>
  <sheetViews>
    <sheetView showGridLines="0" workbookViewId="0">
      <selection activeCell="P14" sqref="P14"/>
    </sheetView>
  </sheetViews>
  <sheetFormatPr baseColWidth="10" defaultRowHeight="15" x14ac:dyDescent="0.25"/>
  <cols>
    <col min="1" max="2" width="3.7109375" style="4" customWidth="1"/>
    <col min="3" max="3" width="22.85546875" style="12" customWidth="1"/>
    <col min="4" max="4" width="45.28515625" style="12" customWidth="1"/>
    <col min="5" max="5" width="53.28515625" style="12" customWidth="1"/>
    <col min="6" max="14" width="11.42578125" style="12"/>
  </cols>
  <sheetData>
    <row r="1" spans="1:14" s="4" customFormat="1" ht="72" customHeight="1" x14ac:dyDescent="0.25">
      <c r="C1" s="12"/>
      <c r="D1" s="12"/>
      <c r="E1" s="12"/>
      <c r="F1" s="12"/>
      <c r="G1" s="12"/>
      <c r="H1" s="12"/>
      <c r="I1" s="12"/>
      <c r="J1" s="12"/>
      <c r="K1" s="12"/>
      <c r="L1" s="12"/>
      <c r="M1" s="12"/>
      <c r="N1" s="12"/>
    </row>
    <row r="2" spans="1:14" ht="68.25" customHeight="1" x14ac:dyDescent="0.25">
      <c r="A2" s="12"/>
      <c r="B2" s="12"/>
      <c r="C2" s="408" t="s">
        <v>552</v>
      </c>
      <c r="D2" s="408"/>
      <c r="E2" s="408"/>
      <c r="F2" s="408"/>
      <c r="G2" s="408"/>
      <c r="H2" s="408"/>
      <c r="I2" s="408"/>
      <c r="J2" s="408"/>
      <c r="K2" s="408"/>
    </row>
    <row r="3" spans="1:14" s="4" customFormat="1" ht="15.75" x14ac:dyDescent="0.25">
      <c r="A3" s="12"/>
      <c r="B3" s="265" t="s">
        <v>387</v>
      </c>
      <c r="C3" s="12"/>
      <c r="D3" s="61"/>
      <c r="E3" s="61"/>
      <c r="F3" s="61"/>
      <c r="G3" s="61"/>
      <c r="H3" s="61"/>
      <c r="I3" s="61"/>
      <c r="J3" s="61"/>
      <c r="K3" s="61"/>
      <c r="L3" s="12"/>
      <c r="M3" s="12"/>
      <c r="N3" s="12"/>
    </row>
    <row r="4" spans="1:14" s="4" customFormat="1" x14ac:dyDescent="0.25">
      <c r="A4" s="12"/>
      <c r="B4" s="188" t="s">
        <v>453</v>
      </c>
      <c r="C4" s="12"/>
      <c r="D4" s="61"/>
      <c r="E4" s="61"/>
      <c r="F4" s="61"/>
      <c r="G4" s="61"/>
      <c r="H4" s="61"/>
      <c r="I4" s="61"/>
      <c r="J4" s="61"/>
      <c r="K4" s="61"/>
      <c r="L4" s="12"/>
      <c r="M4" s="12"/>
      <c r="N4" s="12"/>
    </row>
    <row r="5" spans="1:14" s="4" customFormat="1" x14ac:dyDescent="0.25">
      <c r="A5" s="12"/>
      <c r="B5" s="12"/>
      <c r="C5" s="188"/>
      <c r="D5" s="61"/>
      <c r="E5" s="61"/>
      <c r="F5" s="61"/>
      <c r="G5" s="61"/>
      <c r="H5" s="61"/>
      <c r="I5" s="61"/>
      <c r="J5" s="61"/>
      <c r="K5" s="61"/>
      <c r="L5" s="12"/>
      <c r="M5" s="12"/>
      <c r="N5" s="12"/>
    </row>
    <row r="6" spans="1:14" s="4" customFormat="1" ht="15.75" x14ac:dyDescent="0.25">
      <c r="A6" s="12"/>
      <c r="B6" s="265" t="s">
        <v>395</v>
      </c>
      <c r="C6" s="12"/>
      <c r="D6" s="61"/>
      <c r="E6" s="61"/>
      <c r="F6" s="61"/>
      <c r="G6" s="61"/>
      <c r="H6" s="61"/>
      <c r="I6" s="61"/>
      <c r="J6" s="61"/>
      <c r="K6" s="61"/>
      <c r="L6" s="12"/>
      <c r="M6" s="12"/>
      <c r="N6" s="12"/>
    </row>
    <row r="7" spans="1:14" s="4" customFormat="1" x14ac:dyDescent="0.25">
      <c r="A7" s="12"/>
      <c r="B7" s="12"/>
      <c r="C7" s="188" t="s">
        <v>474</v>
      </c>
      <c r="D7" s="61"/>
      <c r="E7" s="61"/>
      <c r="F7" s="61"/>
      <c r="G7" s="61"/>
      <c r="H7" s="61"/>
      <c r="I7" s="61"/>
      <c r="J7" s="61"/>
      <c r="K7" s="61"/>
      <c r="L7" s="12"/>
      <c r="M7" s="12"/>
      <c r="N7" s="12"/>
    </row>
    <row r="8" spans="1:14" s="4" customFormat="1" ht="15" customHeight="1" x14ac:dyDescent="0.25">
      <c r="A8" s="12"/>
      <c r="B8" s="12"/>
      <c r="C8" s="188" t="s">
        <v>475</v>
      </c>
      <c r="D8" s="188"/>
      <c r="E8" s="188"/>
      <c r="F8" s="188"/>
      <c r="G8" s="188"/>
      <c r="H8" s="188"/>
      <c r="I8" s="188"/>
      <c r="J8" s="188"/>
      <c r="K8" s="188"/>
      <c r="L8" s="12"/>
      <c r="M8" s="12"/>
      <c r="N8" s="12"/>
    </row>
    <row r="9" spans="1:14" s="4" customFormat="1" x14ac:dyDescent="0.25">
      <c r="A9" s="12"/>
      <c r="B9" s="12"/>
      <c r="C9" s="188" t="s">
        <v>397</v>
      </c>
      <c r="D9" s="61"/>
      <c r="E9" s="61"/>
      <c r="F9" s="61"/>
      <c r="G9" s="61"/>
      <c r="H9" s="61"/>
      <c r="I9" s="61"/>
      <c r="J9" s="61"/>
      <c r="K9" s="61"/>
      <c r="L9" s="12"/>
      <c r="M9" s="12"/>
      <c r="N9" s="12"/>
    </row>
    <row r="10" spans="1:14" s="4" customFormat="1" x14ac:dyDescent="0.25">
      <c r="A10" s="12"/>
      <c r="B10" s="12"/>
      <c r="C10" s="188" t="s">
        <v>476</v>
      </c>
      <c r="D10" s="61"/>
      <c r="E10" s="61"/>
      <c r="F10" s="61"/>
      <c r="G10" s="61"/>
      <c r="H10" s="61"/>
      <c r="I10" s="61"/>
      <c r="J10" s="61"/>
      <c r="K10" s="61"/>
      <c r="L10" s="12"/>
      <c r="M10" s="12"/>
      <c r="N10" s="12"/>
    </row>
    <row r="11" spans="1:14" s="4" customFormat="1" x14ac:dyDescent="0.25">
      <c r="A11" s="12"/>
      <c r="B11" s="12"/>
      <c r="C11" s="188" t="s">
        <v>477</v>
      </c>
      <c r="D11" s="61"/>
      <c r="E11" s="61"/>
      <c r="F11" s="61"/>
      <c r="G11" s="61"/>
      <c r="H11" s="61"/>
      <c r="I11" s="61"/>
      <c r="J11" s="61"/>
      <c r="K11" s="61"/>
      <c r="L11" s="12"/>
      <c r="M11" s="12"/>
      <c r="N11" s="12"/>
    </row>
    <row r="12" spans="1:14" s="4" customFormat="1" ht="15.75" thickBot="1" x14ac:dyDescent="0.3">
      <c r="A12" s="12"/>
      <c r="B12" s="12"/>
      <c r="C12" s="61"/>
      <c r="D12" s="61"/>
      <c r="E12" s="61"/>
      <c r="F12" s="61"/>
      <c r="G12" s="61"/>
      <c r="H12" s="61"/>
      <c r="I12" s="61"/>
      <c r="J12" s="61"/>
      <c r="K12" s="61"/>
      <c r="L12" s="12"/>
      <c r="M12" s="12"/>
      <c r="N12" s="12"/>
    </row>
    <row r="13" spans="1:14" ht="26.25" thickBot="1" x14ac:dyDescent="0.3">
      <c r="A13" s="12"/>
      <c r="B13" s="12"/>
      <c r="C13" s="450" t="s">
        <v>457</v>
      </c>
      <c r="D13" s="451"/>
      <c r="E13" s="452"/>
      <c r="F13" s="192" t="s">
        <v>282</v>
      </c>
      <c r="G13" s="192" t="s">
        <v>283</v>
      </c>
      <c r="H13" s="192" t="s">
        <v>284</v>
      </c>
      <c r="I13" s="192" t="s">
        <v>285</v>
      </c>
      <c r="J13" s="192" t="s">
        <v>286</v>
      </c>
      <c r="K13" s="192" t="s">
        <v>458</v>
      </c>
    </row>
    <row r="14" spans="1:14" ht="15.75" customHeight="1" x14ac:dyDescent="0.25">
      <c r="A14" s="12"/>
      <c r="B14" s="12"/>
      <c r="C14" s="445" t="s">
        <v>142</v>
      </c>
      <c r="D14" s="447" t="s">
        <v>143</v>
      </c>
      <c r="E14" s="193" t="s">
        <v>186</v>
      </c>
      <c r="F14" s="324">
        <f>Transporte!P36</f>
        <v>0</v>
      </c>
      <c r="G14" s="324">
        <f>Transporte!Q36</f>
        <v>0</v>
      </c>
      <c r="H14" s="324">
        <f>Transporte!R36</f>
        <v>0</v>
      </c>
      <c r="I14" s="325">
        <f>(F14)+(G14*H$29)+(H14*H$30)</f>
        <v>0</v>
      </c>
      <c r="J14" s="440">
        <f>I14+I15+I16</f>
        <v>0</v>
      </c>
      <c r="K14" s="324">
        <f>Transporte!S36</f>
        <v>0</v>
      </c>
    </row>
    <row r="15" spans="1:14" s="4" customFormat="1" ht="30" customHeight="1" x14ac:dyDescent="0.25">
      <c r="A15" s="12"/>
      <c r="B15" s="12"/>
      <c r="C15" s="445"/>
      <c r="D15" s="447"/>
      <c r="E15" s="193" t="s">
        <v>288</v>
      </c>
      <c r="F15" s="324">
        <f>'Otros (energía), combustibles'!R48</f>
        <v>0</v>
      </c>
      <c r="G15" s="324">
        <f>'Otros (energía), combustibles'!R49</f>
        <v>0</v>
      </c>
      <c r="H15" s="324">
        <f>'Otros (energía), combustibles'!R50</f>
        <v>0</v>
      </c>
      <c r="I15" s="325">
        <f t="shared" ref="I15" si="0">(F15)+(G15*H$29)+(H15*H$30)</f>
        <v>0</v>
      </c>
      <c r="J15" s="441"/>
      <c r="K15" s="324">
        <f>'Otros (energía), combustibles'!R51</f>
        <v>0</v>
      </c>
      <c r="L15" s="12"/>
      <c r="M15" s="12"/>
      <c r="N15" s="12"/>
    </row>
    <row r="16" spans="1:14" ht="27" customHeight="1" thickBot="1" x14ac:dyDescent="0.3">
      <c r="A16" s="12"/>
      <c r="B16" s="12"/>
      <c r="C16" s="445"/>
      <c r="D16" s="447"/>
      <c r="E16" s="193" t="s">
        <v>289</v>
      </c>
      <c r="F16" s="324">
        <f>'Otros (energía), E. eléctrica'!I121</f>
        <v>0</v>
      </c>
      <c r="G16" s="326"/>
      <c r="H16" s="326"/>
      <c r="I16" s="325">
        <f>(F16)</f>
        <v>0</v>
      </c>
      <c r="J16" s="442"/>
      <c r="K16" s="326"/>
    </row>
    <row r="17" spans="1:11" ht="15" customHeight="1" x14ac:dyDescent="0.25">
      <c r="A17" s="12"/>
      <c r="B17" s="12"/>
      <c r="C17" s="453" t="s">
        <v>287</v>
      </c>
      <c r="D17" s="448" t="s">
        <v>454</v>
      </c>
      <c r="E17" s="194" t="s">
        <v>148</v>
      </c>
      <c r="F17" s="326"/>
      <c r="G17" s="324">
        <f>'Ferm. entérica, G. de estiércol'!H40</f>
        <v>0</v>
      </c>
      <c r="H17" s="326"/>
      <c r="I17" s="325">
        <f>(G17*H$29)</f>
        <v>0</v>
      </c>
      <c r="J17" s="440">
        <f>SUM(I17:I22)</f>
        <v>0</v>
      </c>
      <c r="K17" s="326"/>
    </row>
    <row r="18" spans="1:11" ht="15" customHeight="1" x14ac:dyDescent="0.25">
      <c r="A18" s="12"/>
      <c r="B18" s="12"/>
      <c r="C18" s="454"/>
      <c r="D18" s="449"/>
      <c r="E18" s="193" t="s">
        <v>147</v>
      </c>
      <c r="F18" s="326"/>
      <c r="G18" s="324">
        <f>'Ferm. entérica, G. de estiércol'!L40</f>
        <v>0</v>
      </c>
      <c r="H18" s="326"/>
      <c r="I18" s="325">
        <f>(G18*H$29)</f>
        <v>0</v>
      </c>
      <c r="J18" s="441"/>
      <c r="K18" s="326"/>
    </row>
    <row r="19" spans="1:11" ht="15" customHeight="1" x14ac:dyDescent="0.25">
      <c r="A19" s="12"/>
      <c r="B19" s="12"/>
      <c r="C19" s="454"/>
      <c r="D19" s="446" t="s">
        <v>354</v>
      </c>
      <c r="E19" s="193" t="s">
        <v>146</v>
      </c>
      <c r="F19" s="326"/>
      <c r="G19" s="324">
        <f>'Quema de biomasa'!J33</f>
        <v>0</v>
      </c>
      <c r="H19" s="324">
        <f>'Quema de biomasa'!J34</f>
        <v>0</v>
      </c>
      <c r="I19" s="325">
        <f>(G19*H$29)+(H19*H$30)</f>
        <v>0</v>
      </c>
      <c r="J19" s="441"/>
      <c r="K19" s="327">
        <f>'Quema de biomasa'!L35</f>
        <v>0</v>
      </c>
    </row>
    <row r="20" spans="1:11" ht="15" customHeight="1" x14ac:dyDescent="0.25">
      <c r="A20" s="12"/>
      <c r="B20" s="12"/>
      <c r="C20" s="454"/>
      <c r="D20" s="447"/>
      <c r="E20" s="193" t="s">
        <v>308</v>
      </c>
      <c r="F20" s="326"/>
      <c r="G20" s="326"/>
      <c r="H20" s="324">
        <f>'Emisiones de N2O'!N58</f>
        <v>0</v>
      </c>
      <c r="I20" s="325">
        <f>(H20*H$30)</f>
        <v>0</v>
      </c>
      <c r="J20" s="441"/>
      <c r="K20" s="326"/>
    </row>
    <row r="21" spans="1:11" ht="26.25" customHeight="1" x14ac:dyDescent="0.25">
      <c r="A21" s="12"/>
      <c r="B21" s="12"/>
      <c r="C21" s="454"/>
      <c r="D21" s="447"/>
      <c r="E21" s="193" t="s">
        <v>309</v>
      </c>
      <c r="F21" s="326"/>
      <c r="G21" s="324">
        <f>'Ferm. entérica, G. de estiércol'!L40</f>
        <v>0</v>
      </c>
      <c r="H21" s="326"/>
      <c r="I21" s="325">
        <f>(G21*H$29)</f>
        <v>0</v>
      </c>
      <c r="J21" s="441"/>
      <c r="K21" s="326"/>
    </row>
    <row r="22" spans="1:11" ht="15" customHeight="1" thickBot="1" x14ac:dyDescent="0.3">
      <c r="A22" s="12"/>
      <c r="B22" s="12"/>
      <c r="C22" s="455"/>
      <c r="D22" s="447"/>
      <c r="E22" s="195" t="s">
        <v>145</v>
      </c>
      <c r="F22" s="326"/>
      <c r="G22" s="324">
        <f>'Cultivo de arroz'!G31</f>
        <v>0</v>
      </c>
      <c r="H22" s="326"/>
      <c r="I22" s="325">
        <f>(G22*H$29)</f>
        <v>0</v>
      </c>
      <c r="J22" s="442"/>
      <c r="K22" s="326"/>
    </row>
    <row r="23" spans="1:11" ht="15" customHeight="1" x14ac:dyDescent="0.25">
      <c r="A23" s="12"/>
      <c r="B23" s="12"/>
      <c r="C23" s="444" t="s">
        <v>144</v>
      </c>
      <c r="D23" s="196" t="s">
        <v>215</v>
      </c>
      <c r="E23" s="197"/>
      <c r="F23" s="324">
        <f>'Tratamiento de Residuos Sólidos'!K34</f>
        <v>0</v>
      </c>
      <c r="G23" s="326"/>
      <c r="H23" s="326"/>
      <c r="I23" s="325">
        <f>(F23)</f>
        <v>0</v>
      </c>
      <c r="J23" s="440">
        <f>SUM(I23:I26)</f>
        <v>0</v>
      </c>
      <c r="K23" s="326"/>
    </row>
    <row r="24" spans="1:11" ht="15" customHeight="1" x14ac:dyDescent="0.25">
      <c r="A24" s="12"/>
      <c r="B24" s="12"/>
      <c r="C24" s="445"/>
      <c r="D24" s="198" t="s">
        <v>455</v>
      </c>
      <c r="E24" s="199"/>
      <c r="F24" s="326"/>
      <c r="G24" s="324">
        <f>'Tratamiento de Residuos Sólidos'!I40</f>
        <v>0</v>
      </c>
      <c r="H24" s="324">
        <f>'Tratamiento de Residuos Sólidos'!K40</f>
        <v>0</v>
      </c>
      <c r="I24" s="325">
        <f>(G24*H$29)+(H24*H$30)</f>
        <v>0</v>
      </c>
      <c r="J24" s="441"/>
      <c r="K24" s="326"/>
    </row>
    <row r="25" spans="1:11" ht="15" customHeight="1" x14ac:dyDescent="0.25">
      <c r="A25" s="12"/>
      <c r="B25" s="12"/>
      <c r="C25" s="445"/>
      <c r="D25" s="198" t="s">
        <v>216</v>
      </c>
      <c r="E25" s="199"/>
      <c r="F25" s="324">
        <f>'Tratamiento de Residuos Sólidos'!K45</f>
        <v>0</v>
      </c>
      <c r="G25" s="326"/>
      <c r="H25" s="326"/>
      <c r="I25" s="325">
        <f>(F25)</f>
        <v>0</v>
      </c>
      <c r="J25" s="441"/>
      <c r="K25" s="326"/>
    </row>
    <row r="26" spans="1:11" ht="30" customHeight="1" x14ac:dyDescent="0.25">
      <c r="A26" s="12"/>
      <c r="B26" s="12"/>
      <c r="C26" s="445"/>
      <c r="D26" s="228" t="s">
        <v>456</v>
      </c>
      <c r="E26" s="195" t="s">
        <v>209</v>
      </c>
      <c r="F26" s="328"/>
      <c r="G26" s="329">
        <f>'Tratamiento Aguas Residuales'!Q55</f>
        <v>0</v>
      </c>
      <c r="H26" s="328"/>
      <c r="I26" s="325">
        <f>(G26*H$29)</f>
        <v>0</v>
      </c>
      <c r="J26" s="442"/>
      <c r="K26" s="328"/>
    </row>
    <row r="27" spans="1:11" x14ac:dyDescent="0.25">
      <c r="A27" s="12"/>
      <c r="B27" s="12"/>
      <c r="C27" s="123" t="s">
        <v>34</v>
      </c>
      <c r="D27" s="181"/>
      <c r="E27" s="181"/>
      <c r="F27" s="325">
        <f>SUM(F14:F25)</f>
        <v>0</v>
      </c>
      <c r="G27" s="325">
        <f>SUM(G14:G26)</f>
        <v>0</v>
      </c>
      <c r="H27" s="325">
        <f>SUM(H14:H24)</f>
        <v>0</v>
      </c>
      <c r="I27" s="325">
        <f>(F27)+(G27*H$29)+(H27*H$30)</f>
        <v>0</v>
      </c>
      <c r="J27" s="325">
        <f>SUM(J14:J26)</f>
        <v>0</v>
      </c>
      <c r="K27" s="325">
        <f>SUM(K14:K19)</f>
        <v>0</v>
      </c>
    </row>
    <row r="28" spans="1:11" x14ac:dyDescent="0.25">
      <c r="A28" s="12"/>
      <c r="B28" s="12"/>
      <c r="C28" s="170"/>
      <c r="D28" s="170"/>
      <c r="E28" s="170"/>
      <c r="F28" s="443" t="s">
        <v>149</v>
      </c>
      <c r="G28" s="227" t="s">
        <v>355</v>
      </c>
      <c r="H28" s="249">
        <v>1</v>
      </c>
      <c r="I28" s="226"/>
      <c r="J28" s="226"/>
      <c r="K28" s="226"/>
    </row>
    <row r="29" spans="1:11" x14ac:dyDescent="0.25">
      <c r="A29" s="12"/>
      <c r="B29" s="12"/>
      <c r="C29" s="170"/>
      <c r="D29" s="170"/>
      <c r="E29" s="170"/>
      <c r="F29" s="443"/>
      <c r="G29" s="227" t="s">
        <v>341</v>
      </c>
      <c r="H29" s="249">
        <v>28</v>
      </c>
      <c r="I29" s="226"/>
      <c r="J29" s="226"/>
      <c r="K29" s="226"/>
    </row>
    <row r="30" spans="1:11" x14ac:dyDescent="0.25">
      <c r="A30" s="12"/>
      <c r="B30" s="12"/>
      <c r="C30" s="170"/>
      <c r="D30" s="170"/>
      <c r="E30" s="170"/>
      <c r="F30" s="443"/>
      <c r="G30" s="227" t="s">
        <v>342</v>
      </c>
      <c r="H30" s="249">
        <v>265</v>
      </c>
      <c r="I30" s="226"/>
      <c r="J30" s="226"/>
      <c r="K30" s="226"/>
    </row>
    <row r="31" spans="1:11" x14ac:dyDescent="0.25">
      <c r="A31" s="12"/>
      <c r="B31" s="12"/>
      <c r="C31" s="170"/>
      <c r="D31" s="170"/>
      <c r="E31" s="170"/>
      <c r="F31" s="170"/>
      <c r="G31" s="170"/>
      <c r="H31" s="170"/>
      <c r="I31" s="170"/>
      <c r="J31" s="170"/>
      <c r="K31" s="170"/>
    </row>
    <row r="32" spans="1:11" x14ac:dyDescent="0.25">
      <c r="A32" s="12"/>
      <c r="B32" s="12"/>
      <c r="C32" s="439" t="s">
        <v>213</v>
      </c>
      <c r="D32" s="439"/>
      <c r="E32" s="170"/>
      <c r="F32" s="170"/>
      <c r="G32" s="170"/>
      <c r="H32" s="170"/>
      <c r="I32" s="170"/>
      <c r="J32" s="170"/>
      <c r="K32" s="170"/>
    </row>
    <row r="33" spans="1:11" x14ac:dyDescent="0.25">
      <c r="A33" s="12"/>
      <c r="B33" s="12"/>
      <c r="C33" s="170" t="s">
        <v>210</v>
      </c>
      <c r="D33" s="170"/>
      <c r="E33" s="170"/>
      <c r="F33" s="170"/>
      <c r="G33" s="170"/>
      <c r="H33" s="170"/>
      <c r="I33" s="170"/>
      <c r="J33" s="170"/>
      <c r="K33" s="170"/>
    </row>
    <row r="34" spans="1:11" x14ac:dyDescent="0.25">
      <c r="A34" s="12"/>
      <c r="B34" s="12"/>
      <c r="C34" s="170" t="s">
        <v>211</v>
      </c>
      <c r="D34" s="170">
        <f>SUM(I17:I22)</f>
        <v>0</v>
      </c>
      <c r="E34" s="170"/>
      <c r="F34" s="170"/>
      <c r="G34" s="170"/>
      <c r="H34" s="170"/>
      <c r="I34" s="170"/>
      <c r="J34" s="170"/>
      <c r="K34" s="170"/>
    </row>
    <row r="35" spans="1:11" x14ac:dyDescent="0.25">
      <c r="A35" s="12"/>
      <c r="B35" s="12"/>
      <c r="C35" s="170" t="s">
        <v>212</v>
      </c>
      <c r="D35" s="170">
        <f>SUM(I23:I26)</f>
        <v>0</v>
      </c>
      <c r="E35" s="170"/>
      <c r="F35" s="170"/>
      <c r="G35" s="170"/>
      <c r="H35" s="170"/>
      <c r="I35" s="170"/>
      <c r="J35" s="170"/>
      <c r="K35" s="170"/>
    </row>
    <row r="36" spans="1:11" x14ac:dyDescent="0.25">
      <c r="A36" s="12"/>
      <c r="B36" s="12"/>
      <c r="C36" s="170"/>
      <c r="D36" s="170"/>
      <c r="E36" s="170"/>
      <c r="F36" s="170"/>
      <c r="G36" s="170"/>
      <c r="H36" s="170"/>
      <c r="I36" s="170"/>
      <c r="J36" s="170"/>
      <c r="K36" s="170"/>
    </row>
    <row r="37" spans="1:11" x14ac:dyDescent="0.25">
      <c r="A37" s="12"/>
      <c r="B37" s="12"/>
      <c r="C37" s="61"/>
      <c r="D37" s="61"/>
      <c r="E37" s="61"/>
      <c r="F37" s="61"/>
      <c r="G37" s="61"/>
      <c r="H37" s="61"/>
      <c r="I37" s="61"/>
      <c r="J37" s="61"/>
      <c r="K37" s="61"/>
    </row>
    <row r="38" spans="1:11" x14ac:dyDescent="0.25">
      <c r="A38" s="12"/>
      <c r="B38" s="12"/>
      <c r="C38" s="61"/>
      <c r="D38" s="61"/>
      <c r="E38" s="61"/>
      <c r="F38" s="61"/>
      <c r="G38" s="61"/>
      <c r="H38" s="61"/>
      <c r="I38" s="61"/>
      <c r="J38" s="61"/>
      <c r="K38" s="61"/>
    </row>
    <row r="39" spans="1:11" x14ac:dyDescent="0.25">
      <c r="A39" s="12"/>
      <c r="B39" s="12"/>
      <c r="C39" s="61"/>
      <c r="D39" s="61"/>
      <c r="E39" s="61"/>
      <c r="F39" s="61"/>
      <c r="G39" s="61"/>
      <c r="H39" s="61"/>
      <c r="I39" s="61"/>
      <c r="J39" s="61"/>
      <c r="K39" s="61"/>
    </row>
    <row r="40" spans="1:11" x14ac:dyDescent="0.25">
      <c r="A40" s="12"/>
      <c r="B40" s="12"/>
      <c r="C40" s="61"/>
      <c r="D40" s="61"/>
      <c r="E40" s="61"/>
      <c r="F40" s="61"/>
      <c r="G40" s="61"/>
      <c r="H40" s="61"/>
      <c r="I40" s="61"/>
      <c r="J40" s="61"/>
      <c r="K40" s="61"/>
    </row>
    <row r="41" spans="1:11" x14ac:dyDescent="0.25">
      <c r="A41" s="12"/>
      <c r="B41" s="12"/>
      <c r="C41" s="61"/>
      <c r="D41" s="61"/>
      <c r="E41" s="61"/>
      <c r="F41" s="61"/>
      <c r="G41" s="61"/>
      <c r="H41" s="61"/>
      <c r="I41" s="61"/>
      <c r="J41" s="61"/>
      <c r="K41" s="61"/>
    </row>
    <row r="42" spans="1:11" x14ac:dyDescent="0.25">
      <c r="A42" s="12"/>
      <c r="B42" s="12"/>
      <c r="C42" s="61"/>
      <c r="D42" s="61"/>
      <c r="E42" s="61"/>
      <c r="F42" s="61"/>
      <c r="G42" s="61"/>
      <c r="H42" s="61"/>
      <c r="I42" s="61"/>
      <c r="J42" s="61"/>
      <c r="K42" s="61"/>
    </row>
    <row r="43" spans="1:11" x14ac:dyDescent="0.25">
      <c r="A43" s="12"/>
      <c r="B43" s="12"/>
    </row>
    <row r="44" spans="1:11" x14ac:dyDescent="0.25">
      <c r="A44" s="12"/>
      <c r="B44" s="12"/>
    </row>
    <row r="45" spans="1:11" x14ac:dyDescent="0.25">
      <c r="A45" s="12"/>
      <c r="B45" s="12"/>
    </row>
    <row r="46" spans="1:11" x14ac:dyDescent="0.25">
      <c r="A46" s="12"/>
      <c r="B46" s="12"/>
    </row>
    <row r="47" spans="1:11" x14ac:dyDescent="0.25">
      <c r="A47" s="12"/>
      <c r="B47" s="12"/>
    </row>
    <row r="48" spans="1:11" x14ac:dyDescent="0.25">
      <c r="A48" s="12"/>
      <c r="B48" s="12"/>
    </row>
    <row r="49" spans="1:2" x14ac:dyDescent="0.25">
      <c r="A49" s="12"/>
      <c r="B49" s="12"/>
    </row>
    <row r="50" spans="1:2" x14ac:dyDescent="0.25">
      <c r="A50" s="12"/>
      <c r="B50" s="12"/>
    </row>
    <row r="51" spans="1:2" x14ac:dyDescent="0.25">
      <c r="A51" s="12"/>
      <c r="B51" s="12"/>
    </row>
    <row r="52" spans="1:2" x14ac:dyDescent="0.25">
      <c r="A52" s="12"/>
      <c r="B52" s="12"/>
    </row>
    <row r="53" spans="1:2" x14ac:dyDescent="0.25">
      <c r="A53" s="12"/>
      <c r="B53" s="12"/>
    </row>
    <row r="54" spans="1:2" x14ac:dyDescent="0.25">
      <c r="A54" s="12"/>
      <c r="B54" s="12"/>
    </row>
    <row r="55" spans="1:2" x14ac:dyDescent="0.25">
      <c r="A55" s="12"/>
      <c r="B55" s="12"/>
    </row>
    <row r="56" spans="1:2" x14ac:dyDescent="0.25">
      <c r="A56" s="12"/>
      <c r="B56" s="12"/>
    </row>
    <row r="57" spans="1:2" x14ac:dyDescent="0.25">
      <c r="A57" s="12"/>
      <c r="B57" s="12"/>
    </row>
    <row r="58" spans="1:2" x14ac:dyDescent="0.25">
      <c r="A58" s="12"/>
      <c r="B58" s="12"/>
    </row>
    <row r="59" spans="1:2" x14ac:dyDescent="0.25">
      <c r="A59" s="12"/>
      <c r="B59" s="12"/>
    </row>
    <row r="60" spans="1:2" x14ac:dyDescent="0.25">
      <c r="A60" s="12"/>
      <c r="B60" s="12"/>
    </row>
    <row r="61" spans="1:2" x14ac:dyDescent="0.25">
      <c r="A61" s="12"/>
      <c r="B61" s="12"/>
    </row>
    <row r="62" spans="1:2" x14ac:dyDescent="0.25">
      <c r="A62" s="12"/>
      <c r="B62" s="12"/>
    </row>
    <row r="63" spans="1:2" x14ac:dyDescent="0.25">
      <c r="A63" s="12"/>
      <c r="B63" s="12"/>
    </row>
    <row r="64" spans="1:2" x14ac:dyDescent="0.25">
      <c r="A64" s="12"/>
      <c r="B64" s="12"/>
    </row>
    <row r="65" spans="1:2" x14ac:dyDescent="0.25">
      <c r="A65" s="12"/>
      <c r="B65" s="12"/>
    </row>
    <row r="66" spans="1:2" x14ac:dyDescent="0.25">
      <c r="A66" s="12"/>
      <c r="B66" s="12"/>
    </row>
    <row r="67" spans="1:2" x14ac:dyDescent="0.25">
      <c r="A67" s="12"/>
      <c r="B67" s="12"/>
    </row>
    <row r="68" spans="1:2" x14ac:dyDescent="0.25">
      <c r="A68" s="12"/>
      <c r="B68" s="12"/>
    </row>
    <row r="69" spans="1:2" x14ac:dyDescent="0.25">
      <c r="A69" s="12"/>
      <c r="B69" s="12"/>
    </row>
    <row r="70" spans="1:2" x14ac:dyDescent="0.25">
      <c r="A70" s="12"/>
      <c r="B70" s="12"/>
    </row>
    <row r="71" spans="1:2" x14ac:dyDescent="0.25">
      <c r="A71" s="12"/>
      <c r="B71" s="12"/>
    </row>
    <row r="72" spans="1:2" x14ac:dyDescent="0.25">
      <c r="A72" s="12"/>
      <c r="B72" s="12"/>
    </row>
    <row r="73" spans="1:2" x14ac:dyDescent="0.25">
      <c r="A73" s="12"/>
      <c r="B73" s="12"/>
    </row>
    <row r="74" spans="1:2" x14ac:dyDescent="0.25">
      <c r="A74" s="12"/>
      <c r="B74" s="12"/>
    </row>
    <row r="75" spans="1:2" x14ac:dyDescent="0.25">
      <c r="A75" s="12"/>
      <c r="B75" s="12"/>
    </row>
    <row r="76" spans="1:2" x14ac:dyDescent="0.25">
      <c r="A76" s="12"/>
      <c r="B76" s="12"/>
    </row>
    <row r="77" spans="1:2" x14ac:dyDescent="0.25">
      <c r="A77" s="12"/>
      <c r="B77" s="12"/>
    </row>
    <row r="78" spans="1:2" x14ac:dyDescent="0.25">
      <c r="A78" s="12"/>
      <c r="B78" s="12"/>
    </row>
    <row r="79" spans="1:2" x14ac:dyDescent="0.25">
      <c r="A79" s="12"/>
      <c r="B79" s="12"/>
    </row>
    <row r="80" spans="1:2" x14ac:dyDescent="0.25">
      <c r="A80" s="12"/>
      <c r="B80" s="12"/>
    </row>
    <row r="81" spans="1:2" x14ac:dyDescent="0.25">
      <c r="A81" s="12"/>
      <c r="B81" s="12"/>
    </row>
    <row r="82" spans="1:2" x14ac:dyDescent="0.25">
      <c r="A82" s="12"/>
      <c r="B82" s="12"/>
    </row>
    <row r="83" spans="1:2" x14ac:dyDescent="0.25">
      <c r="A83" s="12"/>
      <c r="B83" s="12"/>
    </row>
    <row r="84" spans="1:2" x14ac:dyDescent="0.25">
      <c r="A84" s="12"/>
      <c r="B84" s="12"/>
    </row>
    <row r="85" spans="1:2" x14ac:dyDescent="0.25">
      <c r="A85" s="12"/>
      <c r="B85" s="12"/>
    </row>
    <row r="86" spans="1:2" x14ac:dyDescent="0.25">
      <c r="A86" s="12"/>
      <c r="B86" s="12"/>
    </row>
    <row r="87" spans="1:2" x14ac:dyDescent="0.25">
      <c r="A87" s="12"/>
      <c r="B87" s="12"/>
    </row>
    <row r="88" spans="1:2" x14ac:dyDescent="0.25">
      <c r="A88" s="12"/>
      <c r="B88" s="12"/>
    </row>
    <row r="89" spans="1:2" x14ac:dyDescent="0.25">
      <c r="A89" s="12"/>
      <c r="B89" s="12"/>
    </row>
    <row r="90" spans="1:2" x14ac:dyDescent="0.25">
      <c r="A90" s="12"/>
      <c r="B90" s="12"/>
    </row>
    <row r="91" spans="1:2" x14ac:dyDescent="0.25">
      <c r="A91" s="12"/>
      <c r="B91" s="12"/>
    </row>
    <row r="92" spans="1:2" x14ac:dyDescent="0.25">
      <c r="A92" s="12"/>
      <c r="B92" s="12"/>
    </row>
    <row r="93" spans="1:2" x14ac:dyDescent="0.25">
      <c r="A93" s="12"/>
      <c r="B93" s="12"/>
    </row>
    <row r="94" spans="1:2" x14ac:dyDescent="0.25">
      <c r="A94" s="12"/>
      <c r="B94" s="12"/>
    </row>
    <row r="95" spans="1:2" x14ac:dyDescent="0.25">
      <c r="A95" s="12"/>
      <c r="B95" s="12"/>
    </row>
    <row r="96" spans="1:2" x14ac:dyDescent="0.25">
      <c r="A96" s="12"/>
      <c r="B96" s="12"/>
    </row>
    <row r="97" spans="1:2" x14ac:dyDescent="0.25">
      <c r="A97" s="12"/>
      <c r="B97" s="12"/>
    </row>
    <row r="98" spans="1:2" x14ac:dyDescent="0.25">
      <c r="A98" s="12"/>
      <c r="B98" s="12"/>
    </row>
    <row r="99" spans="1:2" x14ac:dyDescent="0.25">
      <c r="A99" s="12"/>
      <c r="B99" s="12"/>
    </row>
    <row r="100" spans="1:2" x14ac:dyDescent="0.25">
      <c r="A100" s="12"/>
      <c r="B100" s="12"/>
    </row>
    <row r="101" spans="1:2" x14ac:dyDescent="0.25">
      <c r="A101" s="12"/>
      <c r="B101" s="12"/>
    </row>
    <row r="102" spans="1:2" x14ac:dyDescent="0.25">
      <c r="A102" s="12"/>
      <c r="B102" s="12"/>
    </row>
    <row r="103" spans="1:2" x14ac:dyDescent="0.25">
      <c r="A103" s="12"/>
      <c r="B103" s="12"/>
    </row>
    <row r="104" spans="1:2" x14ac:dyDescent="0.25">
      <c r="A104" s="12"/>
      <c r="B104" s="12"/>
    </row>
    <row r="105" spans="1:2" x14ac:dyDescent="0.25">
      <c r="A105" s="12"/>
      <c r="B105" s="12"/>
    </row>
    <row r="106" spans="1:2" x14ac:dyDescent="0.25">
      <c r="A106" s="12"/>
      <c r="B106" s="12"/>
    </row>
    <row r="107" spans="1:2" x14ac:dyDescent="0.25">
      <c r="A107" s="12"/>
      <c r="B107" s="12"/>
    </row>
    <row r="108" spans="1:2" x14ac:dyDescent="0.25">
      <c r="A108" s="12"/>
      <c r="B108" s="12"/>
    </row>
    <row r="109" spans="1:2" x14ac:dyDescent="0.25">
      <c r="A109" s="12"/>
      <c r="B109" s="12"/>
    </row>
    <row r="110" spans="1:2" x14ac:dyDescent="0.25">
      <c r="A110" s="12"/>
      <c r="B110" s="12"/>
    </row>
    <row r="111" spans="1:2" x14ac:dyDescent="0.25">
      <c r="A111" s="12"/>
      <c r="B111" s="12"/>
    </row>
    <row r="112" spans="1:2" x14ac:dyDescent="0.25">
      <c r="A112" s="12"/>
      <c r="B112" s="12"/>
    </row>
    <row r="113" spans="1:2" x14ac:dyDescent="0.25">
      <c r="A113" s="12"/>
      <c r="B113" s="12"/>
    </row>
    <row r="114" spans="1:2" x14ac:dyDescent="0.25">
      <c r="A114" s="12"/>
      <c r="B114" s="12"/>
    </row>
    <row r="115" spans="1:2" x14ac:dyDescent="0.25">
      <c r="A115" s="12"/>
      <c r="B115" s="12"/>
    </row>
    <row r="116" spans="1:2" x14ac:dyDescent="0.25">
      <c r="A116" s="12"/>
      <c r="B116" s="12"/>
    </row>
    <row r="117" spans="1:2" x14ac:dyDescent="0.25">
      <c r="A117" s="12"/>
      <c r="B117" s="12"/>
    </row>
    <row r="118" spans="1:2" x14ac:dyDescent="0.25">
      <c r="A118" s="12"/>
      <c r="B118" s="12"/>
    </row>
    <row r="119" spans="1:2" x14ac:dyDescent="0.25">
      <c r="A119" s="12"/>
      <c r="B119" s="12"/>
    </row>
    <row r="120" spans="1:2" x14ac:dyDescent="0.25">
      <c r="A120" s="12"/>
      <c r="B120" s="12"/>
    </row>
    <row r="121" spans="1:2" x14ac:dyDescent="0.25">
      <c r="A121" s="12"/>
      <c r="B121" s="12"/>
    </row>
    <row r="122" spans="1:2" x14ac:dyDescent="0.25">
      <c r="A122" s="12"/>
      <c r="B122" s="12"/>
    </row>
    <row r="123" spans="1:2" x14ac:dyDescent="0.25">
      <c r="A123" s="12"/>
      <c r="B123" s="12"/>
    </row>
    <row r="124" spans="1:2" x14ac:dyDescent="0.25">
      <c r="A124" s="12"/>
      <c r="B124" s="12"/>
    </row>
    <row r="125" spans="1:2" x14ac:dyDescent="0.25">
      <c r="A125" s="12"/>
      <c r="B125" s="12"/>
    </row>
    <row r="126" spans="1:2" x14ac:dyDescent="0.25">
      <c r="A126" s="12"/>
      <c r="B126" s="12"/>
    </row>
    <row r="127" spans="1:2" x14ac:dyDescent="0.25">
      <c r="A127" s="12"/>
      <c r="B127" s="12"/>
    </row>
    <row r="128" spans="1:2" x14ac:dyDescent="0.25">
      <c r="A128" s="12"/>
      <c r="B128" s="12"/>
    </row>
    <row r="129" spans="1:2" x14ac:dyDescent="0.25">
      <c r="A129" s="12"/>
      <c r="B129" s="12"/>
    </row>
    <row r="130" spans="1:2" x14ac:dyDescent="0.25">
      <c r="A130" s="12"/>
      <c r="B130" s="12"/>
    </row>
    <row r="131" spans="1:2" x14ac:dyDescent="0.25">
      <c r="A131" s="12"/>
      <c r="B131" s="12"/>
    </row>
    <row r="132" spans="1:2" x14ac:dyDescent="0.25">
      <c r="A132" s="12"/>
      <c r="B132" s="12"/>
    </row>
    <row r="133" spans="1:2" x14ac:dyDescent="0.25">
      <c r="A133" s="12"/>
      <c r="B133" s="12"/>
    </row>
    <row r="134" spans="1:2" x14ac:dyDescent="0.25">
      <c r="A134" s="12"/>
      <c r="B134" s="12"/>
    </row>
    <row r="135" spans="1:2" x14ac:dyDescent="0.25">
      <c r="A135" s="12"/>
      <c r="B135" s="12"/>
    </row>
    <row r="136" spans="1:2" x14ac:dyDescent="0.25">
      <c r="A136" s="12"/>
      <c r="B136" s="12"/>
    </row>
    <row r="137" spans="1:2" x14ac:dyDescent="0.25">
      <c r="A137" s="12"/>
      <c r="B137" s="12"/>
    </row>
    <row r="138" spans="1:2" x14ac:dyDescent="0.25">
      <c r="A138" s="12"/>
      <c r="B138" s="12"/>
    </row>
    <row r="139" spans="1:2" x14ac:dyDescent="0.25">
      <c r="A139" s="12"/>
      <c r="B139" s="12"/>
    </row>
    <row r="140" spans="1:2" x14ac:dyDescent="0.25">
      <c r="A140" s="12"/>
      <c r="B140" s="12"/>
    </row>
    <row r="141" spans="1:2" x14ac:dyDescent="0.25">
      <c r="A141" s="12"/>
      <c r="B141" s="12"/>
    </row>
    <row r="142" spans="1:2" x14ac:dyDescent="0.25">
      <c r="A142" s="12"/>
      <c r="B142" s="12"/>
    </row>
    <row r="143" spans="1:2" x14ac:dyDescent="0.25">
      <c r="A143" s="12"/>
      <c r="B143" s="12"/>
    </row>
    <row r="144" spans="1:2" x14ac:dyDescent="0.25">
      <c r="A144" s="12"/>
      <c r="B144" s="12"/>
    </row>
    <row r="145" spans="1:2" x14ac:dyDescent="0.25">
      <c r="A145" s="12"/>
      <c r="B145" s="12"/>
    </row>
    <row r="146" spans="1:2" x14ac:dyDescent="0.25">
      <c r="A146" s="12"/>
      <c r="B146" s="12"/>
    </row>
    <row r="147" spans="1:2" x14ac:dyDescent="0.25">
      <c r="A147" s="12"/>
      <c r="B147" s="12"/>
    </row>
    <row r="148" spans="1:2" x14ac:dyDescent="0.25">
      <c r="A148" s="12"/>
      <c r="B148" s="12"/>
    </row>
    <row r="149" spans="1:2" x14ac:dyDescent="0.25">
      <c r="A149" s="12"/>
      <c r="B149" s="12"/>
    </row>
    <row r="150" spans="1:2" x14ac:dyDescent="0.25">
      <c r="A150" s="12"/>
      <c r="B150" s="12"/>
    </row>
    <row r="151" spans="1:2" x14ac:dyDescent="0.25">
      <c r="A151" s="12"/>
      <c r="B151" s="12"/>
    </row>
    <row r="152" spans="1:2" x14ac:dyDescent="0.25">
      <c r="A152" s="12"/>
      <c r="B152" s="12"/>
    </row>
    <row r="153" spans="1:2" x14ac:dyDescent="0.25">
      <c r="A153" s="12"/>
      <c r="B153" s="12"/>
    </row>
    <row r="154" spans="1:2" x14ac:dyDescent="0.25">
      <c r="A154" s="12"/>
      <c r="B154" s="12"/>
    </row>
    <row r="155" spans="1:2" x14ac:dyDescent="0.25">
      <c r="A155" s="12"/>
      <c r="B155" s="12"/>
    </row>
    <row r="156" spans="1:2" x14ac:dyDescent="0.25">
      <c r="A156" s="12"/>
      <c r="B156" s="12"/>
    </row>
    <row r="157" spans="1:2" x14ac:dyDescent="0.25">
      <c r="A157" s="12"/>
      <c r="B157" s="12"/>
    </row>
    <row r="158" spans="1:2" x14ac:dyDescent="0.25">
      <c r="A158" s="12"/>
      <c r="B158" s="12"/>
    </row>
    <row r="159" spans="1:2" x14ac:dyDescent="0.25">
      <c r="A159" s="12"/>
      <c r="B159" s="12"/>
    </row>
    <row r="160" spans="1:2" x14ac:dyDescent="0.25">
      <c r="A160" s="12"/>
      <c r="B160" s="12"/>
    </row>
    <row r="161" spans="1:2" x14ac:dyDescent="0.25">
      <c r="A161" s="12"/>
      <c r="B161" s="12"/>
    </row>
    <row r="162" spans="1:2" x14ac:dyDescent="0.25">
      <c r="A162" s="12"/>
      <c r="B162" s="12"/>
    </row>
    <row r="163" spans="1:2" x14ac:dyDescent="0.25">
      <c r="A163" s="12"/>
      <c r="B163" s="12"/>
    </row>
    <row r="164" spans="1:2" x14ac:dyDescent="0.25">
      <c r="A164" s="12"/>
      <c r="B164" s="12"/>
    </row>
    <row r="165" spans="1:2" x14ac:dyDescent="0.25">
      <c r="A165" s="12"/>
      <c r="B165" s="12"/>
    </row>
    <row r="166" spans="1:2" x14ac:dyDescent="0.25">
      <c r="A166" s="12"/>
      <c r="B166" s="12"/>
    </row>
    <row r="167" spans="1:2" x14ac:dyDescent="0.25">
      <c r="A167" s="12"/>
      <c r="B167" s="12"/>
    </row>
    <row r="168" spans="1:2" x14ac:dyDescent="0.25">
      <c r="A168" s="12"/>
      <c r="B168" s="12"/>
    </row>
    <row r="169" spans="1:2" x14ac:dyDescent="0.25">
      <c r="A169" s="12"/>
      <c r="B169" s="12"/>
    </row>
    <row r="170" spans="1:2" x14ac:dyDescent="0.25">
      <c r="A170" s="12"/>
      <c r="B170" s="12"/>
    </row>
    <row r="171" spans="1:2" x14ac:dyDescent="0.25">
      <c r="A171" s="12"/>
      <c r="B171" s="12"/>
    </row>
    <row r="172" spans="1:2" x14ac:dyDescent="0.25">
      <c r="A172" s="12"/>
      <c r="B172" s="12"/>
    </row>
    <row r="173" spans="1:2" x14ac:dyDescent="0.25">
      <c r="A173" s="12"/>
      <c r="B173" s="12"/>
    </row>
    <row r="174" spans="1:2" x14ac:dyDescent="0.25">
      <c r="A174" s="12"/>
      <c r="B174" s="12"/>
    </row>
    <row r="175" spans="1:2" x14ac:dyDescent="0.25">
      <c r="A175" s="12"/>
      <c r="B175" s="12"/>
    </row>
    <row r="176" spans="1:2" x14ac:dyDescent="0.25">
      <c r="A176" s="12"/>
      <c r="B176" s="12"/>
    </row>
    <row r="177" spans="1:2" x14ac:dyDescent="0.25">
      <c r="A177" s="12"/>
      <c r="B177" s="12"/>
    </row>
    <row r="178" spans="1:2" x14ac:dyDescent="0.25">
      <c r="A178" s="12"/>
      <c r="B178" s="12"/>
    </row>
    <row r="179" spans="1:2" x14ac:dyDescent="0.25">
      <c r="A179" s="12"/>
      <c r="B179" s="12"/>
    </row>
    <row r="180" spans="1:2" x14ac:dyDescent="0.25">
      <c r="A180" s="12"/>
      <c r="B180" s="12"/>
    </row>
    <row r="181" spans="1:2" x14ac:dyDescent="0.25">
      <c r="A181" s="12"/>
      <c r="B181" s="12"/>
    </row>
    <row r="182" spans="1:2" x14ac:dyDescent="0.25">
      <c r="A182" s="12"/>
      <c r="B182" s="12"/>
    </row>
    <row r="183" spans="1:2" x14ac:dyDescent="0.25">
      <c r="A183" s="12"/>
      <c r="B183" s="12"/>
    </row>
    <row r="184" spans="1:2" x14ac:dyDescent="0.25">
      <c r="A184" s="12"/>
      <c r="B184" s="12"/>
    </row>
    <row r="185" spans="1:2" x14ac:dyDescent="0.25">
      <c r="A185" s="12"/>
      <c r="B185" s="12"/>
    </row>
    <row r="186" spans="1:2" x14ac:dyDescent="0.25">
      <c r="A186" s="12"/>
      <c r="B186" s="12"/>
    </row>
    <row r="187" spans="1:2" x14ac:dyDescent="0.25">
      <c r="A187" s="12"/>
      <c r="B187" s="12"/>
    </row>
    <row r="188" spans="1:2" x14ac:dyDescent="0.25">
      <c r="A188" s="12"/>
      <c r="B188" s="12"/>
    </row>
    <row r="189" spans="1:2" x14ac:dyDescent="0.25">
      <c r="A189" s="12"/>
      <c r="B189" s="12"/>
    </row>
    <row r="190" spans="1:2" x14ac:dyDescent="0.25">
      <c r="A190" s="12"/>
      <c r="B190" s="12"/>
    </row>
    <row r="191" spans="1:2" x14ac:dyDescent="0.25">
      <c r="A191" s="12"/>
      <c r="B191" s="12"/>
    </row>
    <row r="192" spans="1:2" x14ac:dyDescent="0.25">
      <c r="A192" s="12"/>
      <c r="B192" s="12"/>
    </row>
    <row r="193" spans="1:2" x14ac:dyDescent="0.25">
      <c r="A193" s="12"/>
      <c r="B193" s="12"/>
    </row>
    <row r="194" spans="1:2" x14ac:dyDescent="0.25">
      <c r="A194" s="12"/>
      <c r="B194" s="12"/>
    </row>
    <row r="195" spans="1:2" x14ac:dyDescent="0.25">
      <c r="A195" s="12"/>
      <c r="B195" s="12"/>
    </row>
    <row r="196" spans="1:2" x14ac:dyDescent="0.25">
      <c r="A196" s="12"/>
      <c r="B196" s="12"/>
    </row>
    <row r="197" spans="1:2" x14ac:dyDescent="0.25">
      <c r="A197" s="12"/>
      <c r="B197" s="12"/>
    </row>
    <row r="198" spans="1:2" x14ac:dyDescent="0.25">
      <c r="A198" s="12"/>
      <c r="B198" s="12"/>
    </row>
    <row r="199" spans="1:2" x14ac:dyDescent="0.25">
      <c r="A199" s="12"/>
      <c r="B199" s="12"/>
    </row>
    <row r="200" spans="1:2" x14ac:dyDescent="0.25">
      <c r="A200" s="12"/>
      <c r="B200" s="12"/>
    </row>
    <row r="201" spans="1:2" x14ac:dyDescent="0.25">
      <c r="A201" s="12"/>
      <c r="B201" s="12"/>
    </row>
    <row r="202" spans="1:2" x14ac:dyDescent="0.25">
      <c r="A202" s="12"/>
      <c r="B202" s="12"/>
    </row>
    <row r="203" spans="1:2" x14ac:dyDescent="0.25">
      <c r="A203" s="12"/>
      <c r="B203" s="12"/>
    </row>
    <row r="204" spans="1:2" x14ac:dyDescent="0.25">
      <c r="A204" s="12"/>
      <c r="B204" s="12"/>
    </row>
    <row r="205" spans="1:2" x14ac:dyDescent="0.25">
      <c r="A205" s="12"/>
      <c r="B205" s="12"/>
    </row>
    <row r="206" spans="1:2" x14ac:dyDescent="0.25">
      <c r="A206" s="12"/>
      <c r="B206" s="12"/>
    </row>
    <row r="207" spans="1:2" x14ac:dyDescent="0.25">
      <c r="A207" s="12"/>
      <c r="B207" s="12"/>
    </row>
    <row r="208" spans="1:2" x14ac:dyDescent="0.25">
      <c r="A208" s="12"/>
      <c r="B208" s="12"/>
    </row>
    <row r="209" spans="1:2" x14ac:dyDescent="0.25">
      <c r="A209" s="12"/>
      <c r="B209" s="12"/>
    </row>
    <row r="210" spans="1:2" x14ac:dyDescent="0.25">
      <c r="A210" s="12"/>
      <c r="B210" s="12"/>
    </row>
    <row r="211" spans="1:2" x14ac:dyDescent="0.25">
      <c r="A211" s="12"/>
      <c r="B211" s="12"/>
    </row>
    <row r="212" spans="1:2" x14ac:dyDescent="0.25">
      <c r="A212" s="12"/>
      <c r="B212" s="12"/>
    </row>
    <row r="213" spans="1:2" x14ac:dyDescent="0.25">
      <c r="A213" s="12"/>
      <c r="B213" s="12"/>
    </row>
    <row r="214" spans="1:2" x14ac:dyDescent="0.25">
      <c r="A214" s="12"/>
      <c r="B214" s="12"/>
    </row>
    <row r="215" spans="1:2" x14ac:dyDescent="0.25">
      <c r="A215" s="12"/>
      <c r="B215" s="12"/>
    </row>
    <row r="216" spans="1:2" x14ac:dyDescent="0.25">
      <c r="A216" s="12"/>
      <c r="B216" s="12"/>
    </row>
    <row r="217" spans="1:2" x14ac:dyDescent="0.25">
      <c r="A217" s="12"/>
      <c r="B217" s="12"/>
    </row>
    <row r="218" spans="1:2" x14ac:dyDescent="0.25">
      <c r="A218" s="12"/>
      <c r="B218" s="12"/>
    </row>
    <row r="219" spans="1:2" x14ac:dyDescent="0.25">
      <c r="A219" s="12"/>
      <c r="B219" s="12"/>
    </row>
    <row r="220" spans="1:2" x14ac:dyDescent="0.25">
      <c r="A220" s="12"/>
      <c r="B220" s="12"/>
    </row>
    <row r="221" spans="1:2" x14ac:dyDescent="0.25">
      <c r="A221" s="12"/>
      <c r="B221" s="12"/>
    </row>
    <row r="222" spans="1:2" x14ac:dyDescent="0.25">
      <c r="A222" s="12"/>
      <c r="B222" s="12"/>
    </row>
    <row r="223" spans="1:2" x14ac:dyDescent="0.25">
      <c r="A223" s="12"/>
      <c r="B223" s="12"/>
    </row>
    <row r="224" spans="1:2" x14ac:dyDescent="0.25">
      <c r="A224" s="12"/>
      <c r="B224" s="12"/>
    </row>
    <row r="225" spans="1:2" x14ac:dyDescent="0.25">
      <c r="A225" s="12"/>
      <c r="B225" s="12"/>
    </row>
    <row r="226" spans="1:2" x14ac:dyDescent="0.25">
      <c r="A226" s="12"/>
      <c r="B226" s="12"/>
    </row>
    <row r="227" spans="1:2" x14ac:dyDescent="0.25">
      <c r="A227" s="12"/>
      <c r="B227" s="12"/>
    </row>
    <row r="228" spans="1:2" x14ac:dyDescent="0.25">
      <c r="A228" s="12"/>
      <c r="B228" s="12"/>
    </row>
    <row r="229" spans="1:2" x14ac:dyDescent="0.25">
      <c r="A229" s="12"/>
      <c r="B229" s="12"/>
    </row>
    <row r="230" spans="1:2" x14ac:dyDescent="0.25">
      <c r="A230" s="12"/>
      <c r="B230" s="12"/>
    </row>
    <row r="231" spans="1:2" x14ac:dyDescent="0.25">
      <c r="A231" s="12"/>
      <c r="B231" s="12"/>
    </row>
    <row r="232" spans="1:2" x14ac:dyDescent="0.25">
      <c r="A232" s="12"/>
      <c r="B232" s="12"/>
    </row>
    <row r="233" spans="1:2" x14ac:dyDescent="0.25">
      <c r="A233" s="12"/>
      <c r="B233" s="12"/>
    </row>
    <row r="234" spans="1:2" x14ac:dyDescent="0.25">
      <c r="A234" s="12"/>
      <c r="B234" s="12"/>
    </row>
    <row r="235" spans="1:2" x14ac:dyDescent="0.25">
      <c r="A235" s="12"/>
      <c r="B235" s="12"/>
    </row>
    <row r="236" spans="1:2" x14ac:dyDescent="0.25">
      <c r="A236" s="12"/>
      <c r="B236" s="12"/>
    </row>
    <row r="237" spans="1:2" x14ac:dyDescent="0.25">
      <c r="A237" s="12"/>
      <c r="B237" s="12"/>
    </row>
    <row r="238" spans="1:2" x14ac:dyDescent="0.25">
      <c r="A238" s="12"/>
      <c r="B238" s="12"/>
    </row>
    <row r="239" spans="1:2" x14ac:dyDescent="0.25">
      <c r="A239" s="12"/>
      <c r="B239" s="12"/>
    </row>
    <row r="240" spans="1:2" x14ac:dyDescent="0.25">
      <c r="A240" s="12"/>
      <c r="B240" s="12"/>
    </row>
    <row r="241" spans="1:2" x14ac:dyDescent="0.25">
      <c r="A241" s="12"/>
      <c r="B241" s="12"/>
    </row>
    <row r="242" spans="1:2" x14ac:dyDescent="0.25">
      <c r="A242" s="12"/>
      <c r="B242" s="12"/>
    </row>
    <row r="243" spans="1:2" x14ac:dyDescent="0.25">
      <c r="A243" s="12"/>
      <c r="B243" s="12"/>
    </row>
    <row r="244" spans="1:2" x14ac:dyDescent="0.25">
      <c r="A244" s="12"/>
      <c r="B244" s="12"/>
    </row>
    <row r="245" spans="1:2" x14ac:dyDescent="0.25">
      <c r="A245" s="12"/>
      <c r="B245" s="12"/>
    </row>
    <row r="246" spans="1:2" x14ac:dyDescent="0.25">
      <c r="A246" s="12"/>
      <c r="B246" s="12"/>
    </row>
    <row r="247" spans="1:2" x14ac:dyDescent="0.25">
      <c r="A247" s="12"/>
      <c r="B247" s="12"/>
    </row>
    <row r="248" spans="1:2" x14ac:dyDescent="0.25">
      <c r="A248" s="12"/>
      <c r="B248" s="12"/>
    </row>
    <row r="249" spans="1:2" x14ac:dyDescent="0.25">
      <c r="A249" s="12"/>
      <c r="B249" s="12"/>
    </row>
    <row r="250" spans="1:2" x14ac:dyDescent="0.25">
      <c r="A250" s="12"/>
      <c r="B250" s="12"/>
    </row>
    <row r="251" spans="1:2" x14ac:dyDescent="0.25">
      <c r="A251" s="12"/>
      <c r="B251" s="12"/>
    </row>
    <row r="252" spans="1:2" x14ac:dyDescent="0.25">
      <c r="A252" s="12"/>
      <c r="B252" s="12"/>
    </row>
    <row r="253" spans="1:2" x14ac:dyDescent="0.25">
      <c r="A253" s="12"/>
      <c r="B253" s="12"/>
    </row>
    <row r="254" spans="1:2" x14ac:dyDescent="0.25">
      <c r="A254" s="12"/>
      <c r="B254" s="12"/>
    </row>
    <row r="255" spans="1:2" x14ac:dyDescent="0.25">
      <c r="A255" s="12"/>
      <c r="B255" s="12"/>
    </row>
    <row r="256" spans="1:2" x14ac:dyDescent="0.25">
      <c r="A256" s="12"/>
      <c r="B256" s="12"/>
    </row>
    <row r="257" spans="1:2" x14ac:dyDescent="0.25">
      <c r="A257" s="12"/>
      <c r="B257" s="12"/>
    </row>
    <row r="258" spans="1:2" x14ac:dyDescent="0.25">
      <c r="A258" s="12"/>
      <c r="B258" s="12"/>
    </row>
    <row r="259" spans="1:2" x14ac:dyDescent="0.25">
      <c r="A259" s="12"/>
      <c r="B259" s="12"/>
    </row>
    <row r="260" spans="1:2" x14ac:dyDescent="0.25">
      <c r="A260" s="12"/>
      <c r="B260" s="12"/>
    </row>
    <row r="261" spans="1:2" x14ac:dyDescent="0.25">
      <c r="A261" s="12"/>
      <c r="B261" s="12"/>
    </row>
    <row r="262" spans="1:2" x14ac:dyDescent="0.25">
      <c r="A262" s="12"/>
      <c r="B262" s="12"/>
    </row>
    <row r="263" spans="1:2" x14ac:dyDescent="0.25">
      <c r="A263" s="12"/>
      <c r="B263" s="12"/>
    </row>
    <row r="264" spans="1:2" x14ac:dyDescent="0.25">
      <c r="A264" s="12"/>
      <c r="B264" s="12"/>
    </row>
    <row r="265" spans="1:2" x14ac:dyDescent="0.25">
      <c r="A265" s="12"/>
      <c r="B265" s="12"/>
    </row>
    <row r="266" spans="1:2" x14ac:dyDescent="0.25">
      <c r="A266" s="12"/>
      <c r="B266" s="12"/>
    </row>
    <row r="267" spans="1:2" x14ac:dyDescent="0.25">
      <c r="A267" s="12"/>
      <c r="B267" s="12"/>
    </row>
    <row r="268" spans="1:2" x14ac:dyDescent="0.25">
      <c r="A268" s="12"/>
      <c r="B268" s="12"/>
    </row>
    <row r="269" spans="1:2" x14ac:dyDescent="0.25">
      <c r="A269" s="12"/>
      <c r="B269" s="12"/>
    </row>
    <row r="270" spans="1:2" x14ac:dyDescent="0.25">
      <c r="A270" s="12"/>
      <c r="B270" s="12"/>
    </row>
    <row r="271" spans="1:2" x14ac:dyDescent="0.25">
      <c r="A271" s="12"/>
      <c r="B271" s="12"/>
    </row>
    <row r="272" spans="1:2" x14ac:dyDescent="0.25">
      <c r="A272" s="12"/>
      <c r="B272" s="12"/>
    </row>
    <row r="273" spans="1:2" x14ac:dyDescent="0.25">
      <c r="A273" s="12"/>
      <c r="B273" s="12"/>
    </row>
    <row r="274" spans="1:2" x14ac:dyDescent="0.25">
      <c r="A274" s="12"/>
      <c r="B274" s="12"/>
    </row>
    <row r="275" spans="1:2" x14ac:dyDescent="0.25">
      <c r="A275" s="12"/>
      <c r="B275" s="12"/>
    </row>
    <row r="276" spans="1:2" x14ac:dyDescent="0.25">
      <c r="A276" s="12"/>
      <c r="B276" s="12"/>
    </row>
  </sheetData>
  <mergeCells count="13">
    <mergeCell ref="C2:K2"/>
    <mergeCell ref="C32:D32"/>
    <mergeCell ref="J14:J16"/>
    <mergeCell ref="J17:J22"/>
    <mergeCell ref="F28:F30"/>
    <mergeCell ref="C23:C26"/>
    <mergeCell ref="D19:D22"/>
    <mergeCell ref="D17:D18"/>
    <mergeCell ref="J23:J26"/>
    <mergeCell ref="C13:E13"/>
    <mergeCell ref="C14:C16"/>
    <mergeCell ref="D14:D16"/>
    <mergeCell ref="C17:C22"/>
  </mergeCells>
  <pageMargins left="0.25" right="0.25" top="0.75" bottom="0.75" header="0.3" footer="0.3"/>
  <pageSetup paperSize="119" scale="68" fitToHeight="0" orientation="landscape" horizontalDpi="1200" verticalDpi="12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5"/>
  <sheetViews>
    <sheetView showGridLines="0" workbookViewId="0">
      <selection activeCell="K37" sqref="K37"/>
    </sheetView>
  </sheetViews>
  <sheetFormatPr baseColWidth="10" defaultColWidth="11.42578125" defaultRowHeight="15" x14ac:dyDescent="0.25"/>
  <cols>
    <col min="1" max="2" width="3.7109375" style="10" customWidth="1"/>
    <col min="3" max="3" width="22.85546875" style="12" customWidth="1"/>
    <col min="4" max="4" width="45.28515625" style="12" customWidth="1"/>
    <col min="5" max="5" width="53.42578125" style="12" customWidth="1"/>
    <col min="6" max="6" width="11.42578125" style="12" customWidth="1"/>
    <col min="7" max="13" width="11.42578125" style="12"/>
    <col min="14" max="16384" width="11.42578125" style="10"/>
  </cols>
  <sheetData>
    <row r="1" spans="1:12" ht="59.25" customHeight="1" x14ac:dyDescent="0.25"/>
    <row r="2" spans="1:12" ht="47.25" customHeight="1" x14ac:dyDescent="0.25">
      <c r="A2" s="12"/>
      <c r="B2" s="12"/>
      <c r="C2" s="415" t="s">
        <v>551</v>
      </c>
      <c r="D2" s="415"/>
      <c r="E2" s="415"/>
      <c r="F2" s="203"/>
      <c r="G2" s="203"/>
      <c r="H2" s="203"/>
      <c r="I2" s="203"/>
      <c r="J2" s="203"/>
      <c r="K2" s="203"/>
      <c r="L2" s="203"/>
    </row>
    <row r="3" spans="1:12" x14ac:dyDescent="0.25">
      <c r="A3" s="12"/>
      <c r="B3" s="12"/>
      <c r="C3" s="61"/>
      <c r="D3" s="61"/>
      <c r="E3" s="61"/>
      <c r="F3" s="61"/>
      <c r="G3" s="61"/>
      <c r="H3" s="61"/>
      <c r="I3" s="61"/>
      <c r="J3" s="61"/>
      <c r="K3" s="61"/>
      <c r="L3" s="61"/>
    </row>
    <row r="4" spans="1:12" ht="15.75" x14ac:dyDescent="0.25">
      <c r="A4" s="12"/>
      <c r="B4" s="265" t="s">
        <v>387</v>
      </c>
      <c r="D4" s="61"/>
      <c r="E4" s="61"/>
      <c r="F4" s="61"/>
      <c r="G4" s="61"/>
      <c r="H4" s="61"/>
      <c r="I4" s="61"/>
      <c r="J4" s="61"/>
      <c r="K4" s="61"/>
      <c r="L4" s="61"/>
    </row>
    <row r="5" spans="1:12" ht="30" customHeight="1" x14ac:dyDescent="0.25">
      <c r="A5" s="12"/>
      <c r="B5" s="407" t="s">
        <v>459</v>
      </c>
      <c r="C5" s="407"/>
      <c r="D5" s="407"/>
      <c r="E5" s="407"/>
      <c r="F5" s="61"/>
      <c r="G5" s="61"/>
      <c r="H5" s="61"/>
      <c r="I5" s="61"/>
      <c r="J5" s="61"/>
      <c r="K5" s="61"/>
      <c r="L5" s="61"/>
    </row>
    <row r="6" spans="1:12" ht="15.75" customHeight="1" x14ac:dyDescent="0.25">
      <c r="A6" s="12"/>
      <c r="B6" s="12"/>
      <c r="C6" s="188"/>
      <c r="D6" s="220"/>
      <c r="E6" s="220"/>
      <c r="F6" s="61"/>
      <c r="G6" s="61"/>
      <c r="H6" s="61"/>
      <c r="I6" s="61"/>
      <c r="J6" s="61"/>
      <c r="K6" s="61"/>
      <c r="L6" s="61"/>
    </row>
    <row r="7" spans="1:12" ht="15.75" x14ac:dyDescent="0.25">
      <c r="A7" s="12"/>
      <c r="B7" s="265" t="s">
        <v>395</v>
      </c>
      <c r="D7" s="61"/>
      <c r="E7" s="61"/>
      <c r="F7" s="61"/>
      <c r="G7" s="61"/>
      <c r="H7" s="61"/>
      <c r="I7" s="61"/>
      <c r="J7" s="61"/>
      <c r="K7" s="61"/>
      <c r="L7" s="61"/>
    </row>
    <row r="8" spans="1:12" x14ac:dyDescent="0.25">
      <c r="A8" s="12"/>
      <c r="B8" s="330" t="s">
        <v>478</v>
      </c>
      <c r="C8" s="188" t="s">
        <v>546</v>
      </c>
      <c r="D8" s="61"/>
      <c r="E8" s="61"/>
      <c r="F8" s="61"/>
      <c r="G8" s="61"/>
      <c r="H8" s="61"/>
      <c r="I8" s="61"/>
      <c r="J8" s="61"/>
      <c r="K8" s="61"/>
      <c r="L8" s="61"/>
    </row>
    <row r="9" spans="1:12" x14ac:dyDescent="0.25">
      <c r="A9" s="12"/>
      <c r="B9" s="330" t="s">
        <v>478</v>
      </c>
      <c r="C9" s="188" t="s">
        <v>547</v>
      </c>
      <c r="D9" s="61"/>
      <c r="E9" s="61"/>
      <c r="F9" s="61"/>
      <c r="G9" s="61"/>
      <c r="H9" s="61"/>
      <c r="I9" s="61"/>
      <c r="J9" s="61"/>
      <c r="K9" s="61"/>
      <c r="L9" s="61"/>
    </row>
    <row r="10" spans="1:12" x14ac:dyDescent="0.25">
      <c r="A10" s="12"/>
      <c r="B10" s="330" t="s">
        <v>478</v>
      </c>
      <c r="C10" s="188" t="s">
        <v>548</v>
      </c>
      <c r="D10" s="61"/>
      <c r="E10" s="61"/>
      <c r="F10" s="61"/>
      <c r="G10" s="61"/>
      <c r="H10" s="61"/>
      <c r="I10" s="61"/>
      <c r="J10" s="61"/>
      <c r="K10" s="61"/>
      <c r="L10" s="61"/>
    </row>
    <row r="11" spans="1:12" ht="29.25" customHeight="1" x14ac:dyDescent="0.25">
      <c r="A11" s="12"/>
      <c r="B11" s="330" t="s">
        <v>478</v>
      </c>
      <c r="C11" s="407" t="s">
        <v>549</v>
      </c>
      <c r="D11" s="407"/>
      <c r="E11" s="407"/>
      <c r="F11" s="61"/>
      <c r="G11" s="61"/>
      <c r="H11" s="61"/>
      <c r="I11" s="61"/>
      <c r="J11" s="61"/>
      <c r="K11" s="61"/>
      <c r="L11" s="61"/>
    </row>
    <row r="12" spans="1:12" x14ac:dyDescent="0.25">
      <c r="A12" s="12"/>
      <c r="B12" s="330" t="s">
        <v>478</v>
      </c>
      <c r="C12" s="188" t="s">
        <v>550</v>
      </c>
      <c r="D12" s="61"/>
      <c r="E12" s="61"/>
      <c r="F12" s="61"/>
      <c r="G12" s="61"/>
      <c r="H12" s="61"/>
      <c r="I12" s="61"/>
      <c r="J12" s="61"/>
      <c r="K12" s="61"/>
      <c r="L12" s="61"/>
    </row>
    <row r="13" spans="1:12" ht="15.75" thickBot="1" x14ac:dyDescent="0.3">
      <c r="A13" s="12"/>
      <c r="B13" s="12"/>
      <c r="C13" s="61"/>
      <c r="D13" s="61"/>
      <c r="E13" s="61"/>
      <c r="F13" s="61"/>
      <c r="G13" s="61"/>
      <c r="H13" s="61"/>
      <c r="I13" s="61"/>
      <c r="J13" s="61"/>
      <c r="K13" s="61"/>
      <c r="L13" s="61"/>
    </row>
    <row r="14" spans="1:12" ht="30.75" customHeight="1" thickBot="1" x14ac:dyDescent="0.3">
      <c r="A14" s="12"/>
      <c r="B14" s="12"/>
      <c r="C14" s="468" t="s">
        <v>356</v>
      </c>
      <c r="D14" s="468"/>
      <c r="E14" s="99" t="s">
        <v>357</v>
      </c>
      <c r="F14" s="61"/>
      <c r="G14" s="61"/>
      <c r="H14" s="61"/>
      <c r="I14" s="61"/>
      <c r="J14" s="61"/>
      <c r="K14" s="61"/>
      <c r="L14" s="61"/>
    </row>
    <row r="15" spans="1:12" ht="15" customHeight="1" thickBot="1" x14ac:dyDescent="0.3">
      <c r="A15" s="12"/>
      <c r="B15" s="12"/>
      <c r="C15" s="469" t="s">
        <v>142</v>
      </c>
      <c r="D15" s="469"/>
      <c r="E15" s="250">
        <f>'Resultados Resumen'!J14:J15</f>
        <v>0</v>
      </c>
      <c r="F15" s="61"/>
      <c r="G15" s="61"/>
      <c r="H15" s="61"/>
      <c r="I15" s="61"/>
      <c r="J15" s="61"/>
      <c r="K15" s="61"/>
      <c r="L15" s="61"/>
    </row>
    <row r="16" spans="1:12" ht="15" customHeight="1" thickBot="1" x14ac:dyDescent="0.3">
      <c r="A16" s="12"/>
      <c r="B16" s="12"/>
      <c r="C16" s="470" t="s">
        <v>287</v>
      </c>
      <c r="D16" s="470"/>
      <c r="E16" s="250">
        <f>'Resultados Resumen'!D34</f>
        <v>0</v>
      </c>
      <c r="F16" s="61"/>
      <c r="G16" s="61"/>
      <c r="H16" s="61"/>
      <c r="I16" s="61"/>
      <c r="J16" s="61"/>
      <c r="K16" s="61"/>
      <c r="L16" s="61"/>
    </row>
    <row r="17" spans="1:12" ht="15" customHeight="1" thickBot="1" x14ac:dyDescent="0.3">
      <c r="A17" s="12"/>
      <c r="B17" s="12"/>
      <c r="C17" s="469" t="s">
        <v>144</v>
      </c>
      <c r="D17" s="469"/>
      <c r="E17" s="250">
        <f>'Resultados Resumen'!D35</f>
        <v>0</v>
      </c>
      <c r="F17" s="61"/>
      <c r="G17" s="61"/>
      <c r="H17" s="61"/>
      <c r="I17" s="61"/>
      <c r="J17" s="61"/>
      <c r="K17" s="61"/>
      <c r="L17" s="61"/>
    </row>
    <row r="18" spans="1:12" ht="15.75" thickBot="1" x14ac:dyDescent="0.3">
      <c r="A18" s="12"/>
      <c r="B18" s="12"/>
      <c r="C18" s="251" t="s">
        <v>34</v>
      </c>
      <c r="D18" s="252"/>
      <c r="E18" s="253">
        <f>'Resultados Resumen'!J27</f>
        <v>0</v>
      </c>
      <c r="F18" s="61"/>
      <c r="G18" s="61"/>
      <c r="H18" s="61"/>
      <c r="I18" s="61"/>
      <c r="J18" s="61"/>
      <c r="K18" s="61"/>
      <c r="L18" s="61"/>
    </row>
    <row r="19" spans="1:12" x14ac:dyDescent="0.25">
      <c r="A19" s="12"/>
      <c r="B19" s="12"/>
      <c r="C19" s="61"/>
      <c r="D19" s="61"/>
      <c r="E19" s="61"/>
      <c r="F19" s="91"/>
      <c r="G19" s="201"/>
      <c r="H19" s="202"/>
      <c r="I19" s="61"/>
      <c r="J19" s="61"/>
      <c r="K19" s="61"/>
      <c r="L19" s="61"/>
    </row>
    <row r="20" spans="1:12" ht="15.75" thickBot="1" x14ac:dyDescent="0.3">
      <c r="A20" s="12"/>
      <c r="B20" s="12"/>
      <c r="C20" s="61"/>
      <c r="D20" s="61"/>
      <c r="E20" s="61"/>
      <c r="F20" s="91"/>
      <c r="G20" s="201"/>
      <c r="H20" s="202"/>
      <c r="I20" s="61"/>
      <c r="J20" s="61"/>
      <c r="K20" s="61"/>
      <c r="L20" s="61"/>
    </row>
    <row r="21" spans="1:12" ht="15.75" customHeight="1" thickBot="1" x14ac:dyDescent="0.3">
      <c r="A21" s="12"/>
      <c r="B21" s="12"/>
      <c r="C21" s="468" t="s">
        <v>356</v>
      </c>
      <c r="D21" s="468"/>
      <c r="E21" s="99" t="s">
        <v>358</v>
      </c>
      <c r="F21" s="91"/>
      <c r="G21" s="201"/>
      <c r="H21" s="202"/>
      <c r="I21" s="61"/>
      <c r="J21" s="61"/>
      <c r="K21" s="61"/>
      <c r="L21" s="61"/>
    </row>
    <row r="22" spans="1:12" ht="15.75" thickBot="1" x14ac:dyDescent="0.3">
      <c r="A22" s="12"/>
      <c r="B22" s="12"/>
      <c r="C22" s="469" t="s">
        <v>142</v>
      </c>
      <c r="D22" s="469"/>
      <c r="E22" s="250">
        <f>'Resultados Resumen'!K14+'Resultados Resumen'!K15</f>
        <v>0</v>
      </c>
      <c r="F22" s="91"/>
      <c r="G22" s="201"/>
      <c r="H22" s="202"/>
      <c r="I22" s="61"/>
      <c r="J22" s="61"/>
      <c r="K22" s="61"/>
      <c r="L22" s="61"/>
    </row>
    <row r="23" spans="1:12" ht="15" customHeight="1" thickBot="1" x14ac:dyDescent="0.3">
      <c r="A23" s="12"/>
      <c r="B23" s="12"/>
      <c r="C23" s="470" t="s">
        <v>287</v>
      </c>
      <c r="D23" s="470"/>
      <c r="E23" s="250">
        <f>'Resultados Resumen'!K19</f>
        <v>0</v>
      </c>
      <c r="F23" s="91"/>
      <c r="G23" s="201"/>
      <c r="H23" s="202"/>
      <c r="I23" s="61"/>
      <c r="J23" s="61"/>
      <c r="K23" s="61"/>
      <c r="L23" s="61"/>
    </row>
    <row r="24" spans="1:12" ht="15.75" thickBot="1" x14ac:dyDescent="0.3">
      <c r="A24" s="12"/>
      <c r="B24" s="12"/>
      <c r="C24" s="469" t="s">
        <v>34</v>
      </c>
      <c r="D24" s="469"/>
      <c r="E24" s="250">
        <f>'Resultados Resumen'!K27</f>
        <v>0</v>
      </c>
      <c r="F24" s="91"/>
      <c r="G24" s="201"/>
      <c r="H24" s="202"/>
      <c r="I24" s="61"/>
      <c r="J24" s="61"/>
      <c r="K24" s="61"/>
      <c r="L24" s="61"/>
    </row>
    <row r="25" spans="1:12" x14ac:dyDescent="0.25">
      <c r="A25" s="12"/>
      <c r="B25" s="12"/>
      <c r="C25" s="61"/>
      <c r="D25" s="61"/>
      <c r="E25" s="61"/>
      <c r="F25" s="91"/>
      <c r="G25" s="201"/>
      <c r="H25" s="202"/>
      <c r="I25" s="61"/>
      <c r="J25" s="61"/>
      <c r="K25" s="61"/>
      <c r="L25" s="61"/>
    </row>
    <row r="26" spans="1:12" ht="15.75" thickBot="1" x14ac:dyDescent="0.3">
      <c r="A26" s="12"/>
      <c r="B26" s="12"/>
      <c r="C26" s="61"/>
      <c r="D26" s="61"/>
      <c r="E26" s="61"/>
      <c r="F26" s="61"/>
      <c r="G26" s="61"/>
      <c r="H26" s="61"/>
      <c r="I26" s="61"/>
      <c r="J26" s="61"/>
      <c r="K26" s="61"/>
      <c r="L26" s="61"/>
    </row>
    <row r="27" spans="1:12" ht="30.75" customHeight="1" thickBot="1" x14ac:dyDescent="0.3">
      <c r="A27" s="12"/>
      <c r="B27" s="12"/>
      <c r="C27" s="368" t="s">
        <v>359</v>
      </c>
      <c r="D27" s="369"/>
      <c r="E27" s="99" t="s">
        <v>357</v>
      </c>
      <c r="F27" s="61"/>
      <c r="G27" s="61"/>
      <c r="H27" s="61"/>
      <c r="I27" s="61"/>
      <c r="J27" s="61"/>
      <c r="K27" s="61"/>
      <c r="L27" s="61"/>
    </row>
    <row r="28" spans="1:12" ht="15.75" thickBot="1" x14ac:dyDescent="0.3">
      <c r="A28" s="12"/>
      <c r="B28" s="12"/>
      <c r="C28" s="466" t="s">
        <v>186</v>
      </c>
      <c r="D28" s="467"/>
      <c r="E28" s="254">
        <f>'Resultados Resumen'!I14</f>
        <v>0</v>
      </c>
      <c r="F28" s="61"/>
      <c r="G28" s="61"/>
      <c r="H28" s="61"/>
      <c r="I28" s="61"/>
      <c r="J28" s="61"/>
      <c r="K28" s="61"/>
      <c r="L28" s="61"/>
    </row>
    <row r="29" spans="1:12" ht="15.75" thickBot="1" x14ac:dyDescent="0.3">
      <c r="A29" s="12"/>
      <c r="B29" s="12"/>
      <c r="C29" s="463" t="s">
        <v>288</v>
      </c>
      <c r="D29" s="464"/>
      <c r="E29" s="254">
        <f>'Resultados Resumen'!I15</f>
        <v>0</v>
      </c>
      <c r="F29" s="61"/>
      <c r="G29" s="61"/>
      <c r="H29" s="61"/>
      <c r="I29" s="61"/>
      <c r="J29" s="61"/>
      <c r="K29" s="61"/>
      <c r="L29" s="61"/>
    </row>
    <row r="30" spans="1:12" ht="31.5" customHeight="1" thickBot="1" x14ac:dyDescent="0.3">
      <c r="A30" s="12"/>
      <c r="B30" s="12"/>
      <c r="C30" s="471" t="s">
        <v>289</v>
      </c>
      <c r="D30" s="472"/>
      <c r="E30" s="254">
        <f>'Resultados Resumen'!I16</f>
        <v>0</v>
      </c>
      <c r="F30" s="61"/>
      <c r="G30" s="61"/>
      <c r="H30" s="61"/>
      <c r="I30" s="61"/>
      <c r="J30" s="61"/>
      <c r="K30" s="61"/>
      <c r="L30" s="61"/>
    </row>
    <row r="31" spans="1:12" ht="15" customHeight="1" thickBot="1" x14ac:dyDescent="0.3">
      <c r="A31" s="12"/>
      <c r="B31" s="12"/>
      <c r="C31" s="466" t="s">
        <v>148</v>
      </c>
      <c r="D31" s="467"/>
      <c r="E31" s="254">
        <f>'Resultados Resumen'!I17</f>
        <v>0</v>
      </c>
      <c r="F31" s="61"/>
      <c r="G31" s="61"/>
      <c r="H31" s="61"/>
      <c r="I31" s="61"/>
      <c r="J31" s="61"/>
      <c r="K31" s="61"/>
      <c r="L31" s="61"/>
    </row>
    <row r="32" spans="1:12" ht="15.75" thickBot="1" x14ac:dyDescent="0.3">
      <c r="A32" s="12"/>
      <c r="B32" s="12"/>
      <c r="C32" s="463" t="s">
        <v>147</v>
      </c>
      <c r="D32" s="464"/>
      <c r="E32" s="254">
        <f>'Resultados Resumen'!I18</f>
        <v>0</v>
      </c>
      <c r="F32" s="61"/>
      <c r="G32" s="61"/>
      <c r="H32" s="61"/>
      <c r="I32" s="61"/>
      <c r="J32" s="61"/>
      <c r="K32" s="61"/>
      <c r="L32" s="61"/>
    </row>
    <row r="33" spans="1:12" ht="15.75" thickBot="1" x14ac:dyDescent="0.3">
      <c r="A33" s="12"/>
      <c r="B33" s="12"/>
      <c r="C33" s="463" t="s">
        <v>146</v>
      </c>
      <c r="D33" s="464"/>
      <c r="E33" s="254">
        <f>'Resultados Resumen'!I19</f>
        <v>0</v>
      </c>
      <c r="F33" s="61"/>
      <c r="G33" s="61"/>
      <c r="H33" s="61"/>
      <c r="I33" s="61"/>
      <c r="J33" s="61"/>
      <c r="K33" s="61"/>
      <c r="L33" s="61"/>
    </row>
    <row r="34" spans="1:12" ht="15.75" thickBot="1" x14ac:dyDescent="0.3">
      <c r="A34" s="12"/>
      <c r="B34" s="12"/>
      <c r="C34" s="463" t="s">
        <v>308</v>
      </c>
      <c r="D34" s="464"/>
      <c r="E34" s="254">
        <f>'Resultados Resumen'!I20</f>
        <v>0</v>
      </c>
      <c r="F34" s="61"/>
      <c r="G34" s="61"/>
      <c r="H34" s="61"/>
      <c r="I34" s="61"/>
      <c r="J34" s="61"/>
      <c r="K34" s="61"/>
      <c r="L34" s="61"/>
    </row>
    <row r="35" spans="1:12" ht="15.75" thickBot="1" x14ac:dyDescent="0.3">
      <c r="A35" s="12"/>
      <c r="B35" s="12"/>
      <c r="C35" s="463" t="s">
        <v>309</v>
      </c>
      <c r="D35" s="464"/>
      <c r="E35" s="254">
        <f>'Resultados Resumen'!I21</f>
        <v>0</v>
      </c>
      <c r="F35" s="61"/>
      <c r="G35" s="61"/>
      <c r="H35" s="61"/>
      <c r="I35" s="61"/>
      <c r="J35" s="61"/>
      <c r="K35" s="61"/>
      <c r="L35" s="61"/>
    </row>
    <row r="36" spans="1:12" ht="15.75" thickBot="1" x14ac:dyDescent="0.3">
      <c r="A36" s="12"/>
      <c r="B36" s="12"/>
      <c r="C36" s="471" t="s">
        <v>145</v>
      </c>
      <c r="D36" s="472"/>
      <c r="E36" s="254">
        <f>'Resultados Resumen'!I22</f>
        <v>0</v>
      </c>
      <c r="F36" s="61"/>
      <c r="G36" s="61"/>
      <c r="H36" s="61"/>
      <c r="I36" s="61"/>
      <c r="J36" s="61"/>
      <c r="K36" s="61"/>
      <c r="L36" s="61"/>
    </row>
    <row r="37" spans="1:12" ht="15.75" thickBot="1" x14ac:dyDescent="0.3">
      <c r="A37" s="12"/>
      <c r="B37" s="12"/>
      <c r="C37" s="473" t="s">
        <v>215</v>
      </c>
      <c r="D37" s="474"/>
      <c r="E37" s="254">
        <f>'Resultados Resumen'!I23</f>
        <v>0</v>
      </c>
      <c r="F37" s="61"/>
      <c r="G37" s="61"/>
      <c r="H37" s="61"/>
      <c r="I37" s="61"/>
      <c r="J37" s="61"/>
      <c r="K37" s="61"/>
      <c r="L37" s="61"/>
    </row>
    <row r="38" spans="1:12" ht="15.75" thickBot="1" x14ac:dyDescent="0.3">
      <c r="A38" s="12"/>
      <c r="B38" s="12"/>
      <c r="C38" s="459" t="s">
        <v>214</v>
      </c>
      <c r="D38" s="465"/>
      <c r="E38" s="254">
        <f>'Resultados Resumen'!I24</f>
        <v>0</v>
      </c>
      <c r="F38" s="61"/>
      <c r="G38" s="61"/>
      <c r="H38" s="61"/>
      <c r="I38" s="61"/>
      <c r="J38" s="61"/>
      <c r="K38" s="61"/>
      <c r="L38" s="61"/>
    </row>
    <row r="39" spans="1:12" ht="15.75" thickBot="1" x14ac:dyDescent="0.3">
      <c r="A39" s="12"/>
      <c r="B39" s="12"/>
      <c r="C39" s="459" t="s">
        <v>216</v>
      </c>
      <c r="D39" s="465"/>
      <c r="E39" s="254">
        <f>'Resultados Resumen'!I25</f>
        <v>0</v>
      </c>
      <c r="F39" s="61"/>
      <c r="G39" s="61"/>
      <c r="H39" s="61"/>
      <c r="I39" s="61"/>
      <c r="J39" s="61"/>
      <c r="K39" s="61"/>
      <c r="L39" s="61"/>
    </row>
    <row r="40" spans="1:12" ht="15.75" thickBot="1" x14ac:dyDescent="0.3">
      <c r="A40" s="12"/>
      <c r="B40" s="12"/>
      <c r="C40" s="463" t="s">
        <v>209</v>
      </c>
      <c r="D40" s="464"/>
      <c r="E40" s="254">
        <f>'Resultados Resumen'!I26</f>
        <v>0</v>
      </c>
      <c r="F40" s="61"/>
      <c r="G40" s="61"/>
      <c r="H40" s="61"/>
      <c r="I40" s="61"/>
      <c r="J40" s="61"/>
      <c r="K40" s="61"/>
      <c r="L40" s="61"/>
    </row>
    <row r="41" spans="1:12" ht="15.75" thickBot="1" x14ac:dyDescent="0.3">
      <c r="A41" s="12"/>
      <c r="B41" s="12"/>
      <c r="C41" s="251" t="s">
        <v>34</v>
      </c>
      <c r="D41" s="252"/>
      <c r="E41" s="255">
        <f>'Resultados Resumen'!I27</f>
        <v>0</v>
      </c>
      <c r="F41" s="61"/>
      <c r="G41" s="61"/>
      <c r="H41" s="61"/>
      <c r="I41" s="61"/>
      <c r="J41" s="61"/>
      <c r="K41" s="61"/>
      <c r="L41" s="61"/>
    </row>
    <row r="42" spans="1:12" x14ac:dyDescent="0.25">
      <c r="A42" s="12"/>
      <c r="B42" s="12"/>
      <c r="C42" s="61"/>
      <c r="D42" s="61"/>
      <c r="E42" s="61"/>
      <c r="F42" s="61"/>
      <c r="G42" s="61"/>
      <c r="H42" s="61"/>
      <c r="I42" s="61"/>
      <c r="J42" s="61"/>
      <c r="K42" s="61"/>
      <c r="L42" s="61"/>
    </row>
    <row r="43" spans="1:12" ht="15.75" customHeight="1" thickBot="1" x14ac:dyDescent="0.3">
      <c r="A43" s="12"/>
      <c r="B43" s="12"/>
      <c r="C43" s="61"/>
      <c r="D43" s="61"/>
      <c r="E43" s="61"/>
      <c r="F43" s="61"/>
      <c r="G43" s="61"/>
      <c r="H43" s="61"/>
      <c r="I43" s="61"/>
      <c r="J43" s="61"/>
      <c r="K43" s="61"/>
      <c r="L43" s="61"/>
    </row>
    <row r="44" spans="1:12" ht="15.75" customHeight="1" thickBot="1" x14ac:dyDescent="0.3">
      <c r="A44" s="12"/>
      <c r="B44" s="12"/>
      <c r="C44" s="368" t="s">
        <v>290</v>
      </c>
      <c r="D44" s="456"/>
      <c r="E44" s="200" t="s">
        <v>291</v>
      </c>
      <c r="F44" s="61"/>
      <c r="G44" s="61"/>
      <c r="H44" s="61"/>
      <c r="I44" s="61"/>
      <c r="J44" s="61"/>
      <c r="K44" s="61"/>
      <c r="L44" s="61"/>
    </row>
    <row r="45" spans="1:12" ht="15.75" customHeight="1" thickBot="1" x14ac:dyDescent="0.3">
      <c r="A45" s="12"/>
      <c r="B45" s="12"/>
      <c r="C45" s="457" t="s">
        <v>292</v>
      </c>
      <c r="D45" s="458"/>
      <c r="E45" s="256">
        <f>'Resultados Resumen'!F27</f>
        <v>0</v>
      </c>
      <c r="F45" s="61"/>
      <c r="G45" s="61"/>
      <c r="H45" s="61"/>
      <c r="I45" s="61"/>
      <c r="J45" s="61"/>
      <c r="K45" s="61"/>
      <c r="L45" s="61"/>
    </row>
    <row r="46" spans="1:12" ht="15.75" thickBot="1" x14ac:dyDescent="0.3">
      <c r="A46" s="12"/>
      <c r="B46" s="12"/>
      <c r="C46" s="459" t="s">
        <v>217</v>
      </c>
      <c r="D46" s="460"/>
      <c r="E46" s="256">
        <f>'Resultados Resumen'!G27*'Resultados Resumen'!H29</f>
        <v>0</v>
      </c>
      <c r="F46" s="61"/>
      <c r="G46" s="61"/>
      <c r="H46" s="61"/>
      <c r="I46" s="61"/>
      <c r="J46" s="61"/>
      <c r="K46" s="61"/>
      <c r="L46" s="61"/>
    </row>
    <row r="47" spans="1:12" ht="15.75" customHeight="1" thickBot="1" x14ac:dyDescent="0.3">
      <c r="A47" s="12"/>
      <c r="B47" s="12"/>
      <c r="C47" s="461" t="s">
        <v>293</v>
      </c>
      <c r="D47" s="462"/>
      <c r="E47" s="256">
        <f>'Resultados Resumen'!H27*'Resultados Resumen'!H30</f>
        <v>0</v>
      </c>
      <c r="F47" s="61"/>
      <c r="G47" s="61"/>
      <c r="H47" s="61"/>
      <c r="I47" s="61"/>
      <c r="J47" s="61"/>
      <c r="K47" s="61"/>
      <c r="L47" s="61"/>
    </row>
    <row r="48" spans="1:12" ht="15.75" thickBot="1" x14ac:dyDescent="0.3">
      <c r="A48" s="12"/>
      <c r="B48" s="12"/>
      <c r="C48" s="251" t="s">
        <v>34</v>
      </c>
      <c r="D48" s="252"/>
      <c r="E48" s="254">
        <f>'Resultados Resumen'!J42</f>
        <v>0</v>
      </c>
      <c r="F48" s="61"/>
      <c r="G48" s="61"/>
      <c r="H48" s="61"/>
      <c r="I48" s="61"/>
      <c r="J48" s="61"/>
      <c r="K48" s="61"/>
      <c r="L48" s="61"/>
    </row>
    <row r="49" spans="1:2" x14ac:dyDescent="0.25">
      <c r="A49" s="12"/>
      <c r="B49" s="12"/>
    </row>
    <row r="50" spans="1:2" x14ac:dyDescent="0.25">
      <c r="A50" s="12"/>
      <c r="B50" s="12"/>
    </row>
    <row r="51" spans="1:2" x14ac:dyDescent="0.25">
      <c r="A51" s="12"/>
      <c r="B51" s="12"/>
    </row>
    <row r="52" spans="1:2" x14ac:dyDescent="0.25">
      <c r="A52" s="12"/>
      <c r="B52" s="12"/>
    </row>
    <row r="53" spans="1:2" x14ac:dyDescent="0.25">
      <c r="A53" s="12"/>
      <c r="B53" s="12"/>
    </row>
    <row r="54" spans="1:2" x14ac:dyDescent="0.25">
      <c r="A54" s="12"/>
      <c r="B54" s="12"/>
    </row>
    <row r="55" spans="1:2" x14ac:dyDescent="0.25">
      <c r="A55" s="12"/>
      <c r="B55" s="12"/>
    </row>
    <row r="56" spans="1:2" x14ac:dyDescent="0.25">
      <c r="A56" s="12"/>
      <c r="B56" s="12"/>
    </row>
    <row r="57" spans="1:2" x14ac:dyDescent="0.25">
      <c r="A57" s="12"/>
      <c r="B57" s="12"/>
    </row>
    <row r="58" spans="1:2" x14ac:dyDescent="0.25">
      <c r="A58" s="12"/>
      <c r="B58" s="12"/>
    </row>
    <row r="59" spans="1:2" x14ac:dyDescent="0.25">
      <c r="A59" s="12"/>
      <c r="B59" s="12"/>
    </row>
    <row r="60" spans="1:2" x14ac:dyDescent="0.25">
      <c r="A60" s="12"/>
      <c r="B60" s="12"/>
    </row>
    <row r="61" spans="1:2" x14ac:dyDescent="0.25">
      <c r="A61" s="12"/>
      <c r="B61" s="12"/>
    </row>
    <row r="62" spans="1:2" x14ac:dyDescent="0.25">
      <c r="A62" s="12"/>
      <c r="B62" s="12"/>
    </row>
    <row r="63" spans="1:2" x14ac:dyDescent="0.25">
      <c r="A63" s="12"/>
      <c r="B63" s="12"/>
    </row>
    <row r="64" spans="1:2" x14ac:dyDescent="0.25">
      <c r="A64" s="12"/>
      <c r="B64" s="12"/>
    </row>
    <row r="65" spans="1:2" x14ac:dyDescent="0.25">
      <c r="A65" s="12"/>
      <c r="B65" s="12"/>
    </row>
    <row r="66" spans="1:2" x14ac:dyDescent="0.25">
      <c r="A66" s="12"/>
      <c r="B66" s="12"/>
    </row>
    <row r="67" spans="1:2" x14ac:dyDescent="0.25">
      <c r="A67" s="12"/>
      <c r="B67" s="12"/>
    </row>
    <row r="68" spans="1:2" x14ac:dyDescent="0.25">
      <c r="A68" s="12"/>
      <c r="B68" s="12"/>
    </row>
    <row r="69" spans="1:2" x14ac:dyDescent="0.25">
      <c r="A69" s="12"/>
      <c r="B69" s="12"/>
    </row>
    <row r="70" spans="1:2" x14ac:dyDescent="0.25">
      <c r="A70" s="12"/>
      <c r="B70" s="12"/>
    </row>
    <row r="71" spans="1:2" x14ac:dyDescent="0.25">
      <c r="A71" s="12"/>
      <c r="B71" s="12"/>
    </row>
    <row r="72" spans="1:2" x14ac:dyDescent="0.25">
      <c r="A72" s="12"/>
      <c r="B72" s="12"/>
    </row>
    <row r="73" spans="1:2" x14ac:dyDescent="0.25">
      <c r="A73" s="12"/>
      <c r="B73" s="12"/>
    </row>
    <row r="74" spans="1:2" x14ac:dyDescent="0.25">
      <c r="A74" s="12"/>
      <c r="B74" s="12"/>
    </row>
    <row r="75" spans="1:2" x14ac:dyDescent="0.25">
      <c r="A75" s="12"/>
      <c r="B75" s="12"/>
    </row>
    <row r="76" spans="1:2" x14ac:dyDescent="0.25">
      <c r="A76" s="12"/>
      <c r="B76" s="12"/>
    </row>
    <row r="77" spans="1:2" x14ac:dyDescent="0.25">
      <c r="A77" s="12"/>
      <c r="B77" s="12"/>
    </row>
    <row r="78" spans="1:2" x14ac:dyDescent="0.25">
      <c r="A78" s="12"/>
      <c r="B78" s="12"/>
    </row>
    <row r="79" spans="1:2" x14ac:dyDescent="0.25">
      <c r="A79" s="12"/>
      <c r="B79" s="12"/>
    </row>
    <row r="80" spans="1:2" x14ac:dyDescent="0.25">
      <c r="A80" s="12"/>
      <c r="B80" s="12"/>
    </row>
    <row r="81" spans="1:2" x14ac:dyDescent="0.25">
      <c r="A81" s="12"/>
      <c r="B81" s="12"/>
    </row>
    <row r="82" spans="1:2" x14ac:dyDescent="0.25">
      <c r="A82" s="12"/>
      <c r="B82" s="12"/>
    </row>
    <row r="83" spans="1:2" x14ac:dyDescent="0.25">
      <c r="A83" s="12"/>
      <c r="B83" s="12"/>
    </row>
    <row r="84" spans="1:2" x14ac:dyDescent="0.25">
      <c r="A84" s="12"/>
      <c r="B84" s="12"/>
    </row>
    <row r="85" spans="1:2" x14ac:dyDescent="0.25">
      <c r="A85" s="12"/>
      <c r="B85" s="12"/>
    </row>
    <row r="86" spans="1:2" x14ac:dyDescent="0.25">
      <c r="A86" s="12"/>
      <c r="B86" s="12"/>
    </row>
    <row r="87" spans="1:2" x14ac:dyDescent="0.25">
      <c r="A87" s="12"/>
      <c r="B87" s="12"/>
    </row>
    <row r="88" spans="1:2" x14ac:dyDescent="0.25">
      <c r="A88" s="12"/>
      <c r="B88" s="12"/>
    </row>
    <row r="89" spans="1:2" x14ac:dyDescent="0.25">
      <c r="A89" s="12"/>
      <c r="B89" s="12"/>
    </row>
    <row r="90" spans="1:2" x14ac:dyDescent="0.25">
      <c r="A90" s="12"/>
      <c r="B90" s="12"/>
    </row>
    <row r="91" spans="1:2" x14ac:dyDescent="0.25">
      <c r="A91" s="12"/>
      <c r="B91" s="12"/>
    </row>
    <row r="92" spans="1:2" x14ac:dyDescent="0.25">
      <c r="A92" s="12"/>
      <c r="B92" s="12"/>
    </row>
    <row r="93" spans="1:2" x14ac:dyDescent="0.25">
      <c r="A93" s="12"/>
      <c r="B93" s="12"/>
    </row>
    <row r="94" spans="1:2" x14ac:dyDescent="0.25">
      <c r="A94" s="12"/>
      <c r="B94" s="12"/>
    </row>
    <row r="95" spans="1:2" x14ac:dyDescent="0.25">
      <c r="A95" s="12"/>
      <c r="B95" s="12"/>
    </row>
    <row r="96" spans="1:2" x14ac:dyDescent="0.25">
      <c r="A96" s="12"/>
      <c r="B96" s="12"/>
    </row>
    <row r="97" spans="1:2" x14ac:dyDescent="0.25">
      <c r="A97" s="12"/>
      <c r="B97" s="12"/>
    </row>
    <row r="98" spans="1:2" x14ac:dyDescent="0.25">
      <c r="A98" s="12"/>
      <c r="B98" s="12"/>
    </row>
    <row r="99" spans="1:2" x14ac:dyDescent="0.25">
      <c r="A99" s="12"/>
      <c r="B99" s="12"/>
    </row>
    <row r="100" spans="1:2" x14ac:dyDescent="0.25">
      <c r="A100" s="12"/>
      <c r="B100" s="12"/>
    </row>
    <row r="101" spans="1:2" x14ac:dyDescent="0.25">
      <c r="A101" s="12"/>
      <c r="B101" s="12"/>
    </row>
    <row r="102" spans="1:2" x14ac:dyDescent="0.25">
      <c r="A102" s="12"/>
      <c r="B102" s="12"/>
    </row>
    <row r="103" spans="1:2" x14ac:dyDescent="0.25">
      <c r="A103" s="12"/>
      <c r="B103" s="12"/>
    </row>
    <row r="104" spans="1:2" x14ac:dyDescent="0.25">
      <c r="A104" s="12"/>
      <c r="B104" s="12"/>
    </row>
    <row r="105" spans="1:2" x14ac:dyDescent="0.25">
      <c r="A105" s="12"/>
      <c r="B105" s="12"/>
    </row>
    <row r="106" spans="1:2" x14ac:dyDescent="0.25">
      <c r="A106" s="12"/>
      <c r="B106" s="12"/>
    </row>
    <row r="107" spans="1:2" x14ac:dyDescent="0.25">
      <c r="A107" s="12"/>
      <c r="B107" s="12"/>
    </row>
    <row r="108" spans="1:2" x14ac:dyDescent="0.25">
      <c r="A108" s="12"/>
      <c r="B108" s="12"/>
    </row>
    <row r="109" spans="1:2" x14ac:dyDescent="0.25">
      <c r="A109" s="12"/>
      <c r="B109" s="12"/>
    </row>
    <row r="110" spans="1:2" x14ac:dyDescent="0.25">
      <c r="A110" s="12"/>
      <c r="B110" s="12"/>
    </row>
    <row r="111" spans="1:2" x14ac:dyDescent="0.25">
      <c r="A111" s="12"/>
      <c r="B111" s="12"/>
    </row>
    <row r="112" spans="1:2" x14ac:dyDescent="0.25">
      <c r="A112" s="12"/>
      <c r="B112" s="12"/>
    </row>
    <row r="113" spans="1:2" x14ac:dyDescent="0.25">
      <c r="A113" s="12"/>
      <c r="B113" s="12"/>
    </row>
    <row r="114" spans="1:2" x14ac:dyDescent="0.25">
      <c r="A114" s="12"/>
      <c r="B114" s="12"/>
    </row>
    <row r="115" spans="1:2" x14ac:dyDescent="0.25">
      <c r="A115" s="12"/>
      <c r="B115" s="12"/>
    </row>
    <row r="116" spans="1:2" x14ac:dyDescent="0.25">
      <c r="A116" s="12"/>
      <c r="B116" s="12"/>
    </row>
    <row r="117" spans="1:2" x14ac:dyDescent="0.25">
      <c r="A117" s="12"/>
      <c r="B117" s="12"/>
    </row>
    <row r="118" spans="1:2" x14ac:dyDescent="0.25">
      <c r="A118" s="12"/>
      <c r="B118" s="12"/>
    </row>
    <row r="119" spans="1:2" x14ac:dyDescent="0.25">
      <c r="A119" s="12"/>
      <c r="B119" s="12"/>
    </row>
    <row r="120" spans="1:2" x14ac:dyDescent="0.25">
      <c r="A120" s="12"/>
      <c r="B120" s="12"/>
    </row>
    <row r="121" spans="1:2" x14ac:dyDescent="0.25">
      <c r="A121" s="12"/>
      <c r="B121" s="12"/>
    </row>
    <row r="122" spans="1:2" x14ac:dyDescent="0.25">
      <c r="A122" s="12"/>
      <c r="B122" s="12"/>
    </row>
    <row r="123" spans="1:2" x14ac:dyDescent="0.25">
      <c r="A123" s="12"/>
      <c r="B123" s="12"/>
    </row>
    <row r="124" spans="1:2" x14ac:dyDescent="0.25">
      <c r="A124" s="12"/>
      <c r="B124" s="12"/>
    </row>
    <row r="125" spans="1:2" x14ac:dyDescent="0.25">
      <c r="A125" s="12"/>
      <c r="B125" s="12"/>
    </row>
    <row r="126" spans="1:2" x14ac:dyDescent="0.25">
      <c r="A126" s="12"/>
      <c r="B126" s="12"/>
    </row>
    <row r="127" spans="1:2" x14ac:dyDescent="0.25">
      <c r="A127" s="12"/>
      <c r="B127" s="12"/>
    </row>
    <row r="128" spans="1:2" x14ac:dyDescent="0.25">
      <c r="A128" s="12"/>
      <c r="B128" s="12"/>
    </row>
    <row r="129" spans="1:2" x14ac:dyDescent="0.25">
      <c r="A129" s="12"/>
      <c r="B129" s="12"/>
    </row>
    <row r="130" spans="1:2" x14ac:dyDescent="0.25">
      <c r="A130" s="12"/>
      <c r="B130" s="12"/>
    </row>
    <row r="131" spans="1:2" x14ac:dyDescent="0.25">
      <c r="A131" s="12"/>
      <c r="B131" s="12"/>
    </row>
    <row r="132" spans="1:2" x14ac:dyDescent="0.25">
      <c r="A132" s="12"/>
      <c r="B132" s="12"/>
    </row>
    <row r="133" spans="1:2" x14ac:dyDescent="0.25">
      <c r="A133" s="12"/>
      <c r="B133" s="12"/>
    </row>
    <row r="134" spans="1:2" x14ac:dyDescent="0.25">
      <c r="A134" s="12"/>
      <c r="B134" s="12"/>
    </row>
    <row r="135" spans="1:2" x14ac:dyDescent="0.25">
      <c r="A135" s="12"/>
      <c r="B135" s="12"/>
    </row>
    <row r="136" spans="1:2" x14ac:dyDescent="0.25">
      <c r="A136" s="12"/>
      <c r="B136" s="12"/>
    </row>
    <row r="137" spans="1:2" x14ac:dyDescent="0.25">
      <c r="A137" s="12"/>
      <c r="B137" s="12"/>
    </row>
    <row r="138" spans="1:2" x14ac:dyDescent="0.25">
      <c r="A138" s="12"/>
      <c r="B138" s="12"/>
    </row>
    <row r="139" spans="1:2" x14ac:dyDescent="0.25">
      <c r="A139" s="12"/>
      <c r="B139" s="12"/>
    </row>
    <row r="140" spans="1:2" x14ac:dyDescent="0.25">
      <c r="A140" s="12"/>
      <c r="B140" s="12"/>
    </row>
    <row r="141" spans="1:2" x14ac:dyDescent="0.25">
      <c r="A141" s="12"/>
      <c r="B141" s="12"/>
    </row>
    <row r="142" spans="1:2" x14ac:dyDescent="0.25">
      <c r="A142" s="12"/>
      <c r="B142" s="12"/>
    </row>
    <row r="143" spans="1:2" x14ac:dyDescent="0.25">
      <c r="A143" s="12"/>
      <c r="B143" s="12"/>
    </row>
    <row r="144" spans="1:2" x14ac:dyDescent="0.25">
      <c r="A144" s="12"/>
      <c r="B144" s="12"/>
    </row>
    <row r="145" spans="1:2" x14ac:dyDescent="0.25">
      <c r="A145" s="12"/>
      <c r="B145" s="12"/>
    </row>
    <row r="146" spans="1:2" x14ac:dyDescent="0.25">
      <c r="A146" s="12"/>
      <c r="B146" s="12"/>
    </row>
    <row r="147" spans="1:2" x14ac:dyDescent="0.25">
      <c r="A147" s="12"/>
      <c r="B147" s="12"/>
    </row>
    <row r="148" spans="1:2" x14ac:dyDescent="0.25">
      <c r="A148" s="12"/>
      <c r="B148" s="12"/>
    </row>
    <row r="149" spans="1:2" x14ac:dyDescent="0.25">
      <c r="A149" s="12"/>
      <c r="B149" s="12"/>
    </row>
    <row r="150" spans="1:2" x14ac:dyDescent="0.25">
      <c r="A150" s="12"/>
      <c r="B150" s="12"/>
    </row>
    <row r="151" spans="1:2" x14ac:dyDescent="0.25">
      <c r="A151" s="12"/>
      <c r="B151" s="12"/>
    </row>
    <row r="152" spans="1:2" x14ac:dyDescent="0.25">
      <c r="A152" s="12"/>
      <c r="B152" s="12"/>
    </row>
    <row r="153" spans="1:2" x14ac:dyDescent="0.25">
      <c r="A153" s="12"/>
      <c r="B153" s="12"/>
    </row>
    <row r="154" spans="1:2" x14ac:dyDescent="0.25">
      <c r="A154" s="12"/>
      <c r="B154" s="12"/>
    </row>
    <row r="155" spans="1:2" x14ac:dyDescent="0.25">
      <c r="A155" s="12"/>
      <c r="B155" s="12"/>
    </row>
    <row r="156" spans="1:2" x14ac:dyDescent="0.25">
      <c r="A156" s="12"/>
      <c r="B156" s="12"/>
    </row>
    <row r="157" spans="1:2" x14ac:dyDescent="0.25">
      <c r="A157" s="12"/>
      <c r="B157" s="12"/>
    </row>
    <row r="158" spans="1:2" x14ac:dyDescent="0.25">
      <c r="A158" s="12"/>
      <c r="B158" s="12"/>
    </row>
    <row r="159" spans="1:2" x14ac:dyDescent="0.25">
      <c r="A159" s="12"/>
      <c r="B159" s="12"/>
    </row>
    <row r="160" spans="1:2" x14ac:dyDescent="0.25">
      <c r="A160" s="12"/>
      <c r="B160" s="12"/>
    </row>
    <row r="161" spans="1:2" x14ac:dyDescent="0.25">
      <c r="A161" s="12"/>
      <c r="B161" s="12"/>
    </row>
    <row r="162" spans="1:2" x14ac:dyDescent="0.25">
      <c r="A162" s="12"/>
      <c r="B162" s="12"/>
    </row>
    <row r="163" spans="1:2" x14ac:dyDescent="0.25">
      <c r="A163" s="12"/>
      <c r="B163" s="12"/>
    </row>
    <row r="164" spans="1:2" x14ac:dyDescent="0.25">
      <c r="A164" s="12"/>
      <c r="B164" s="12"/>
    </row>
    <row r="165" spans="1:2" x14ac:dyDescent="0.25">
      <c r="A165" s="12"/>
      <c r="B165" s="12"/>
    </row>
    <row r="166" spans="1:2" x14ac:dyDescent="0.25">
      <c r="A166" s="12"/>
      <c r="B166" s="12"/>
    </row>
    <row r="167" spans="1:2" x14ac:dyDescent="0.25">
      <c r="A167" s="12"/>
      <c r="B167" s="12"/>
    </row>
    <row r="168" spans="1:2" x14ac:dyDescent="0.25">
      <c r="A168" s="12"/>
      <c r="B168" s="12"/>
    </row>
    <row r="169" spans="1:2" x14ac:dyDescent="0.25">
      <c r="A169" s="12"/>
      <c r="B169" s="12"/>
    </row>
    <row r="170" spans="1:2" x14ac:dyDescent="0.25">
      <c r="A170" s="12"/>
      <c r="B170" s="12"/>
    </row>
    <row r="171" spans="1:2" x14ac:dyDescent="0.25">
      <c r="A171" s="12"/>
      <c r="B171" s="12"/>
    </row>
    <row r="172" spans="1:2" x14ac:dyDescent="0.25">
      <c r="A172" s="12"/>
      <c r="B172" s="12"/>
    </row>
    <row r="173" spans="1:2" x14ac:dyDescent="0.25">
      <c r="A173" s="12"/>
      <c r="B173" s="12"/>
    </row>
    <row r="174" spans="1:2" x14ac:dyDescent="0.25">
      <c r="A174" s="12"/>
      <c r="B174" s="12"/>
    </row>
    <row r="175" spans="1:2" x14ac:dyDescent="0.25">
      <c r="A175" s="12"/>
      <c r="B175" s="12"/>
    </row>
    <row r="176" spans="1:2" x14ac:dyDescent="0.25">
      <c r="A176" s="12"/>
      <c r="B176" s="12"/>
    </row>
    <row r="177" spans="1:2" x14ac:dyDescent="0.25">
      <c r="A177" s="12"/>
      <c r="B177" s="12"/>
    </row>
    <row r="178" spans="1:2" x14ac:dyDescent="0.25">
      <c r="A178" s="12"/>
      <c r="B178" s="12"/>
    </row>
    <row r="179" spans="1:2" x14ac:dyDescent="0.25">
      <c r="A179" s="12"/>
      <c r="B179" s="12"/>
    </row>
    <row r="180" spans="1:2" x14ac:dyDescent="0.25">
      <c r="A180" s="12"/>
      <c r="B180" s="12"/>
    </row>
    <row r="181" spans="1:2" x14ac:dyDescent="0.25">
      <c r="A181" s="12"/>
      <c r="B181" s="12"/>
    </row>
    <row r="182" spans="1:2" x14ac:dyDescent="0.25">
      <c r="A182" s="12"/>
      <c r="B182" s="12"/>
    </row>
    <row r="183" spans="1:2" x14ac:dyDescent="0.25">
      <c r="A183" s="12"/>
      <c r="B183" s="12"/>
    </row>
    <row r="184" spans="1:2" x14ac:dyDescent="0.25">
      <c r="A184" s="12"/>
      <c r="B184" s="12"/>
    </row>
    <row r="185" spans="1:2" x14ac:dyDescent="0.25">
      <c r="A185" s="12"/>
      <c r="B185" s="12"/>
    </row>
    <row r="186" spans="1:2" x14ac:dyDescent="0.25">
      <c r="A186" s="12"/>
      <c r="B186" s="12"/>
    </row>
    <row r="187" spans="1:2" x14ac:dyDescent="0.25">
      <c r="A187" s="12"/>
      <c r="B187" s="12"/>
    </row>
    <row r="188" spans="1:2" x14ac:dyDescent="0.25">
      <c r="A188" s="12"/>
      <c r="B188" s="12"/>
    </row>
    <row r="189" spans="1:2" x14ac:dyDescent="0.25">
      <c r="A189" s="12"/>
      <c r="B189" s="12"/>
    </row>
    <row r="190" spans="1:2" x14ac:dyDescent="0.25">
      <c r="A190" s="12"/>
      <c r="B190" s="12"/>
    </row>
    <row r="191" spans="1:2" x14ac:dyDescent="0.25">
      <c r="A191" s="12"/>
      <c r="B191" s="12"/>
    </row>
    <row r="192" spans="1:2" x14ac:dyDescent="0.25">
      <c r="A192" s="12"/>
      <c r="B192" s="12"/>
    </row>
    <row r="193" spans="1:2" x14ac:dyDescent="0.25">
      <c r="A193" s="12"/>
      <c r="B193" s="12"/>
    </row>
    <row r="194" spans="1:2" x14ac:dyDescent="0.25">
      <c r="A194" s="12"/>
      <c r="B194" s="12"/>
    </row>
    <row r="195" spans="1:2" x14ac:dyDescent="0.25">
      <c r="A195" s="12"/>
      <c r="B195" s="12"/>
    </row>
  </sheetData>
  <mergeCells count="29">
    <mergeCell ref="C2:E2"/>
    <mergeCell ref="C11:E11"/>
    <mergeCell ref="C37:D37"/>
    <mergeCell ref="C38:D38"/>
    <mergeCell ref="C32:D32"/>
    <mergeCell ref="C33:D33"/>
    <mergeCell ref="B5:E5"/>
    <mergeCell ref="C24:D24"/>
    <mergeCell ref="C39:D39"/>
    <mergeCell ref="C28:D28"/>
    <mergeCell ref="C29:D29"/>
    <mergeCell ref="C14:D14"/>
    <mergeCell ref="C21:D21"/>
    <mergeCell ref="C22:D22"/>
    <mergeCell ref="C23:D23"/>
    <mergeCell ref="C36:D36"/>
    <mergeCell ref="C34:D34"/>
    <mergeCell ref="C35:D35"/>
    <mergeCell ref="C15:D15"/>
    <mergeCell ref="C16:D16"/>
    <mergeCell ref="C17:D17"/>
    <mergeCell ref="C27:D27"/>
    <mergeCell ref="C30:D30"/>
    <mergeCell ref="C31:D31"/>
    <mergeCell ref="C44:D44"/>
    <mergeCell ref="C45:D45"/>
    <mergeCell ref="C46:D46"/>
    <mergeCell ref="C47:D47"/>
    <mergeCell ref="C40:D40"/>
  </mergeCells>
  <pageMargins left="0.23622047244094491" right="0.23622047244094491" top="0.74803149606299213" bottom="0.74803149606299213" header="0.31496062992125984" footer="0.31496062992125984"/>
  <pageSetup paperSize="119" scale="7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77"/>
  <sheetViews>
    <sheetView showGridLines="0" zoomScale="69" zoomScaleNormal="69" zoomScalePageLayoutView="58" workbookViewId="0">
      <selection activeCell="Q31" sqref="Q31"/>
    </sheetView>
  </sheetViews>
  <sheetFormatPr baseColWidth="10" defaultRowHeight="15" x14ac:dyDescent="0.25"/>
  <cols>
    <col min="1" max="1" width="3.7109375" style="4" customWidth="1"/>
    <col min="2" max="2" width="18.42578125" style="61" customWidth="1"/>
    <col min="3" max="3" width="22.42578125" style="61" customWidth="1"/>
    <col min="4" max="4" width="43.28515625" style="95" customWidth="1"/>
    <col min="5" max="5" width="41.85546875" style="95" customWidth="1"/>
    <col min="6" max="6" width="16.7109375" style="61" customWidth="1"/>
    <col min="7" max="7" width="11.42578125" style="61"/>
    <col min="8" max="8" width="11.28515625" style="61" customWidth="1"/>
    <col min="9" max="10" width="11.42578125" style="61"/>
    <col min="11" max="11" width="14.7109375" style="61" customWidth="1"/>
    <col min="12" max="12" width="18.5703125" style="61" customWidth="1"/>
    <col min="13" max="13" width="64.28515625" style="61" customWidth="1"/>
    <col min="14" max="32" width="11.42578125" style="94"/>
  </cols>
  <sheetData>
    <row r="1" spans="2:32" s="4" customFormat="1" ht="93.75" customHeight="1" x14ac:dyDescent="0.25">
      <c r="B1" s="61"/>
      <c r="C1" s="61"/>
      <c r="D1" s="95"/>
      <c r="E1" s="95"/>
      <c r="F1" s="61"/>
      <c r="G1" s="61"/>
      <c r="H1" s="61"/>
      <c r="I1" s="61"/>
      <c r="J1" s="61"/>
      <c r="K1" s="61"/>
      <c r="L1" s="61"/>
      <c r="M1" s="61"/>
      <c r="N1" s="94"/>
      <c r="O1" s="94"/>
      <c r="P1" s="94"/>
      <c r="Q1" s="94"/>
      <c r="R1" s="94"/>
      <c r="S1" s="94"/>
      <c r="T1" s="94"/>
      <c r="U1" s="94"/>
      <c r="V1" s="94"/>
      <c r="W1" s="94"/>
      <c r="X1" s="94"/>
      <c r="Y1" s="94"/>
      <c r="Z1" s="94"/>
      <c r="AA1" s="94"/>
      <c r="AB1" s="94"/>
      <c r="AC1" s="94"/>
      <c r="AD1" s="94"/>
      <c r="AE1" s="94"/>
      <c r="AF1" s="94"/>
    </row>
    <row r="2" spans="2:32" s="4" customFormat="1" ht="15" customHeight="1" x14ac:dyDescent="0.25">
      <c r="B2" s="61"/>
      <c r="C2" s="61"/>
      <c r="D2" s="95"/>
      <c r="E2" s="95"/>
      <c r="F2" s="61"/>
      <c r="G2" s="61"/>
      <c r="H2" s="61"/>
      <c r="I2" s="61"/>
      <c r="J2" s="61"/>
      <c r="K2" s="61"/>
      <c r="L2" s="61"/>
      <c r="M2" s="61"/>
      <c r="N2" s="94"/>
      <c r="O2" s="94"/>
      <c r="P2" s="94"/>
      <c r="Q2" s="94"/>
      <c r="R2" s="94"/>
      <c r="S2" s="94"/>
      <c r="T2" s="94"/>
      <c r="U2" s="94"/>
      <c r="V2" s="94"/>
      <c r="W2" s="94"/>
      <c r="X2" s="94"/>
      <c r="Y2" s="94"/>
      <c r="Z2" s="94"/>
      <c r="AA2" s="94"/>
      <c r="AB2" s="94"/>
      <c r="AC2" s="94"/>
      <c r="AD2" s="94"/>
      <c r="AE2" s="94"/>
      <c r="AF2" s="94"/>
    </row>
    <row r="3" spans="2:32" s="4" customFormat="1" ht="69" customHeight="1" x14ac:dyDescent="0.25">
      <c r="B3" s="364" t="s">
        <v>386</v>
      </c>
      <c r="C3" s="365"/>
      <c r="D3" s="365"/>
      <c r="E3" s="365"/>
      <c r="F3" s="365"/>
      <c r="G3" s="365"/>
      <c r="H3" s="365"/>
      <c r="I3" s="365"/>
      <c r="J3" s="365"/>
      <c r="K3" s="365"/>
      <c r="L3" s="365"/>
      <c r="M3" s="365"/>
      <c r="N3" s="94"/>
      <c r="O3" s="94"/>
      <c r="P3" s="94"/>
      <c r="Q3" s="94"/>
      <c r="R3" s="94"/>
      <c r="S3" s="94"/>
      <c r="T3" s="94"/>
      <c r="U3" s="94"/>
      <c r="V3" s="94"/>
      <c r="W3" s="94"/>
      <c r="X3" s="94"/>
      <c r="Y3" s="94"/>
      <c r="Z3" s="94"/>
      <c r="AA3" s="94"/>
      <c r="AB3" s="94"/>
      <c r="AC3" s="94"/>
      <c r="AD3" s="94"/>
      <c r="AE3" s="94"/>
      <c r="AF3" s="94"/>
    </row>
    <row r="4" spans="2:32" s="4" customFormat="1" ht="174.75" customHeight="1" thickBot="1" x14ac:dyDescent="0.3">
      <c r="B4" s="366" t="s">
        <v>304</v>
      </c>
      <c r="C4" s="366"/>
      <c r="D4" s="366"/>
      <c r="E4" s="366"/>
      <c r="F4" s="366"/>
      <c r="G4" s="366"/>
      <c r="H4" s="366"/>
      <c r="I4" s="366"/>
      <c r="J4" s="366"/>
      <c r="K4" s="366"/>
      <c r="L4" s="366"/>
      <c r="M4" s="366"/>
      <c r="N4" s="94"/>
      <c r="O4" s="94"/>
      <c r="P4" s="94"/>
      <c r="Q4" s="94"/>
      <c r="R4" s="94"/>
      <c r="S4" s="94"/>
      <c r="T4" s="94"/>
      <c r="U4" s="94"/>
      <c r="V4" s="94"/>
      <c r="W4" s="94"/>
      <c r="X4" s="94"/>
      <c r="Y4" s="94"/>
      <c r="Z4" s="94"/>
      <c r="AA4" s="94"/>
      <c r="AB4" s="94"/>
      <c r="AC4" s="94"/>
      <c r="AD4" s="94"/>
      <c r="AE4" s="94"/>
      <c r="AF4" s="94"/>
    </row>
    <row r="5" spans="2:32" ht="44.25" customHeight="1" thickBot="1" x14ac:dyDescent="0.3">
      <c r="B5" s="96"/>
      <c r="C5" s="96"/>
      <c r="D5" s="97"/>
      <c r="E5" s="97"/>
      <c r="F5" s="13"/>
      <c r="H5" s="368" t="s">
        <v>196</v>
      </c>
      <c r="I5" s="369"/>
      <c r="J5" s="370"/>
      <c r="K5" s="14"/>
      <c r="L5" s="14"/>
      <c r="M5" s="14"/>
    </row>
    <row r="6" spans="2:32" ht="57" customHeight="1" thickBot="1" x14ac:dyDescent="0.3">
      <c r="B6" s="371" t="s">
        <v>310</v>
      </c>
      <c r="C6" s="372"/>
      <c r="D6" s="373"/>
      <c r="E6" s="98" t="s">
        <v>311</v>
      </c>
      <c r="F6" s="104" t="s">
        <v>312</v>
      </c>
      <c r="G6" s="99" t="s">
        <v>313</v>
      </c>
      <c r="H6" s="100" t="s">
        <v>197</v>
      </c>
      <c r="I6" s="101" t="s">
        <v>198</v>
      </c>
      <c r="J6" s="103" t="s">
        <v>199</v>
      </c>
      <c r="K6" s="100" t="s">
        <v>218</v>
      </c>
      <c r="L6" s="101" t="s">
        <v>200</v>
      </c>
      <c r="M6" s="102" t="s">
        <v>201</v>
      </c>
    </row>
    <row r="7" spans="2:32" x14ac:dyDescent="0.25">
      <c r="B7" s="361" t="s">
        <v>61</v>
      </c>
      <c r="C7" s="359" t="s">
        <v>62</v>
      </c>
      <c r="D7" s="110" t="s">
        <v>63</v>
      </c>
      <c r="E7" s="111"/>
      <c r="F7" s="112"/>
      <c r="G7" s="235"/>
      <c r="H7" s="113" t="s">
        <v>202</v>
      </c>
      <c r="I7" s="212"/>
      <c r="J7" s="114"/>
      <c r="K7" s="144"/>
      <c r="L7" s="115"/>
      <c r="M7" s="116"/>
    </row>
    <row r="8" spans="2:32" ht="25.5" x14ac:dyDescent="0.25">
      <c r="B8" s="362"/>
      <c r="C8" s="360"/>
      <c r="D8" s="117" t="s">
        <v>219</v>
      </c>
      <c r="E8" s="118"/>
      <c r="F8" s="119"/>
      <c r="G8" s="128"/>
      <c r="H8" s="120"/>
      <c r="I8" s="121"/>
      <c r="J8" s="122"/>
      <c r="K8" s="120"/>
      <c r="L8" s="123"/>
      <c r="M8" s="124"/>
    </row>
    <row r="9" spans="2:32" ht="114.75" x14ac:dyDescent="0.25">
      <c r="B9" s="362"/>
      <c r="C9" s="360"/>
      <c r="D9" s="117" t="s">
        <v>64</v>
      </c>
      <c r="E9" s="118" t="s">
        <v>224</v>
      </c>
      <c r="F9" s="119" t="s">
        <v>203</v>
      </c>
      <c r="G9" s="125" t="s">
        <v>203</v>
      </c>
      <c r="H9" s="120" t="s">
        <v>202</v>
      </c>
      <c r="I9" s="121" t="s">
        <v>202</v>
      </c>
      <c r="J9" s="122" t="s">
        <v>202</v>
      </c>
      <c r="K9" s="126" t="s">
        <v>203</v>
      </c>
      <c r="L9" s="236" t="s">
        <v>220</v>
      </c>
      <c r="M9" s="127" t="s">
        <v>305</v>
      </c>
    </row>
    <row r="10" spans="2:32" s="4" customFormat="1" ht="25.5" x14ac:dyDescent="0.25">
      <c r="B10" s="362"/>
      <c r="C10" s="360"/>
      <c r="D10" s="117" t="s">
        <v>221</v>
      </c>
      <c r="E10" s="118"/>
      <c r="F10" s="119"/>
      <c r="G10" s="128"/>
      <c r="H10" s="120" t="s">
        <v>202</v>
      </c>
      <c r="I10" s="121" t="s">
        <v>202</v>
      </c>
      <c r="J10" s="122" t="s">
        <v>202</v>
      </c>
      <c r="K10" s="126"/>
      <c r="L10" s="123"/>
      <c r="M10" s="124"/>
      <c r="N10" s="94"/>
      <c r="O10" s="94"/>
      <c r="P10" s="94"/>
      <c r="Q10" s="94"/>
      <c r="R10" s="94"/>
      <c r="S10" s="94"/>
      <c r="T10" s="94"/>
      <c r="U10" s="94"/>
      <c r="V10" s="94"/>
      <c r="W10" s="94"/>
      <c r="X10" s="94"/>
      <c r="Y10" s="94"/>
      <c r="Z10" s="94"/>
      <c r="AA10" s="94"/>
      <c r="AB10" s="94"/>
      <c r="AC10" s="94"/>
      <c r="AD10" s="94"/>
      <c r="AE10" s="94"/>
      <c r="AF10" s="94"/>
    </row>
    <row r="11" spans="2:32" s="4" customFormat="1" ht="51" x14ac:dyDescent="0.25">
      <c r="B11" s="362"/>
      <c r="C11" s="360"/>
      <c r="D11" s="117" t="s">
        <v>222</v>
      </c>
      <c r="E11" s="118" t="s">
        <v>225</v>
      </c>
      <c r="F11" s="119"/>
      <c r="G11" s="128"/>
      <c r="H11" s="126" t="s">
        <v>202</v>
      </c>
      <c r="I11" s="129" t="s">
        <v>202</v>
      </c>
      <c r="J11" s="130" t="s">
        <v>202</v>
      </c>
      <c r="K11" s="126" t="s">
        <v>203</v>
      </c>
      <c r="L11" s="131" t="s">
        <v>295</v>
      </c>
      <c r="M11" s="127" t="s">
        <v>227</v>
      </c>
      <c r="N11" s="94"/>
      <c r="O11" s="94"/>
      <c r="P11" s="94"/>
      <c r="Q11" s="94"/>
      <c r="R11" s="94"/>
      <c r="S11" s="94"/>
      <c r="T11" s="94"/>
      <c r="U11" s="94"/>
      <c r="V11" s="94"/>
      <c r="W11" s="94"/>
      <c r="X11" s="94"/>
      <c r="Y11" s="94"/>
      <c r="Z11" s="94"/>
      <c r="AA11" s="94"/>
      <c r="AB11" s="94"/>
      <c r="AC11" s="94"/>
      <c r="AD11" s="94"/>
      <c r="AE11" s="94"/>
      <c r="AF11" s="94"/>
    </row>
    <row r="12" spans="2:32" ht="25.5" x14ac:dyDescent="0.25">
      <c r="B12" s="362"/>
      <c r="C12" s="360"/>
      <c r="D12" s="117" t="s">
        <v>223</v>
      </c>
      <c r="E12" s="118" t="s">
        <v>226</v>
      </c>
      <c r="F12" s="119" t="s">
        <v>203</v>
      </c>
      <c r="G12" s="128"/>
      <c r="H12" s="120" t="s">
        <v>202</v>
      </c>
      <c r="I12" s="121" t="s">
        <v>202</v>
      </c>
      <c r="J12" s="122" t="s">
        <v>202</v>
      </c>
      <c r="K12" s="120"/>
      <c r="L12" s="132"/>
      <c r="M12" s="124"/>
    </row>
    <row r="13" spans="2:32" x14ac:dyDescent="0.25">
      <c r="B13" s="362"/>
      <c r="C13" s="353"/>
      <c r="D13" s="117" t="s">
        <v>228</v>
      </c>
      <c r="E13" s="118"/>
      <c r="F13" s="119"/>
      <c r="G13" s="128"/>
      <c r="H13" s="120" t="s">
        <v>202</v>
      </c>
      <c r="I13" s="121" t="s">
        <v>202</v>
      </c>
      <c r="J13" s="122" t="s">
        <v>202</v>
      </c>
      <c r="K13" s="120"/>
      <c r="L13" s="123"/>
      <c r="M13" s="124"/>
    </row>
    <row r="14" spans="2:32" x14ac:dyDescent="0.25">
      <c r="B14" s="362"/>
      <c r="C14" s="352" t="s">
        <v>65</v>
      </c>
      <c r="D14" s="117" t="s">
        <v>66</v>
      </c>
      <c r="E14" s="118"/>
      <c r="F14" s="119"/>
      <c r="G14" s="128"/>
      <c r="H14" s="120" t="s">
        <v>202</v>
      </c>
      <c r="I14" s="121"/>
      <c r="J14" s="122"/>
      <c r="K14" s="120"/>
      <c r="L14" s="123"/>
      <c r="M14" s="124"/>
    </row>
    <row r="15" spans="2:32" x14ac:dyDescent="0.25">
      <c r="B15" s="362"/>
      <c r="C15" s="360"/>
      <c r="D15" s="117" t="s">
        <v>229</v>
      </c>
      <c r="E15" s="118"/>
      <c r="F15" s="119"/>
      <c r="G15" s="128"/>
      <c r="H15" s="120" t="s">
        <v>202</v>
      </c>
      <c r="I15" s="121"/>
      <c r="J15" s="122"/>
      <c r="K15" s="120"/>
      <c r="L15" s="123"/>
      <c r="M15" s="124"/>
    </row>
    <row r="16" spans="2:32" ht="25.5" x14ac:dyDescent="0.25">
      <c r="B16" s="362"/>
      <c r="C16" s="353"/>
      <c r="D16" s="117" t="s">
        <v>67</v>
      </c>
      <c r="E16" s="118"/>
      <c r="F16" s="119"/>
      <c r="G16" s="128"/>
      <c r="H16" s="120"/>
      <c r="I16" s="121"/>
      <c r="J16" s="122"/>
      <c r="K16" s="120"/>
      <c r="L16" s="123"/>
      <c r="M16" s="124"/>
    </row>
    <row r="17" spans="2:13" x14ac:dyDescent="0.25">
      <c r="B17" s="362"/>
      <c r="C17" s="352" t="s">
        <v>100</v>
      </c>
      <c r="D17" s="117" t="s">
        <v>314</v>
      </c>
      <c r="E17" s="118"/>
      <c r="F17" s="119"/>
      <c r="G17" s="128"/>
      <c r="H17" s="120"/>
      <c r="I17" s="121"/>
      <c r="J17" s="122"/>
      <c r="K17" s="120"/>
      <c r="L17" s="123"/>
      <c r="M17" s="124"/>
    </row>
    <row r="18" spans="2:13" x14ac:dyDescent="0.25">
      <c r="B18" s="362"/>
      <c r="C18" s="360"/>
      <c r="D18" s="117" t="s">
        <v>230</v>
      </c>
      <c r="E18" s="118"/>
      <c r="F18" s="119"/>
      <c r="G18" s="128"/>
      <c r="H18" s="120"/>
      <c r="I18" s="121"/>
      <c r="J18" s="122"/>
      <c r="K18" s="120"/>
      <c r="L18" s="123"/>
      <c r="M18" s="124"/>
    </row>
    <row r="19" spans="2:13" ht="15" customHeight="1" thickBot="1" x14ac:dyDescent="0.3">
      <c r="B19" s="363"/>
      <c r="C19" s="367"/>
      <c r="D19" s="133" t="s">
        <v>68</v>
      </c>
      <c r="E19" s="134"/>
      <c r="F19" s="135"/>
      <c r="G19" s="136"/>
      <c r="H19" s="137"/>
      <c r="I19" s="138"/>
      <c r="J19" s="139"/>
      <c r="K19" s="137"/>
      <c r="L19" s="140"/>
      <c r="M19" s="141"/>
    </row>
    <row r="20" spans="2:13" ht="25.5" x14ac:dyDescent="0.25">
      <c r="B20" s="346" t="s">
        <v>232</v>
      </c>
      <c r="C20" s="142" t="s">
        <v>69</v>
      </c>
      <c r="D20" s="110"/>
      <c r="E20" s="111"/>
      <c r="F20" s="112"/>
      <c r="G20" s="143"/>
      <c r="H20" s="144" t="s">
        <v>202</v>
      </c>
      <c r="I20" s="145"/>
      <c r="J20" s="146"/>
      <c r="K20" s="144"/>
      <c r="L20" s="115"/>
      <c r="M20" s="116"/>
    </row>
    <row r="21" spans="2:13" x14ac:dyDescent="0.25">
      <c r="B21" s="354"/>
      <c r="C21" s="147" t="s">
        <v>231</v>
      </c>
      <c r="D21" s="117"/>
      <c r="E21" s="118"/>
      <c r="F21" s="119"/>
      <c r="G21" s="128"/>
      <c r="H21" s="120" t="s">
        <v>202</v>
      </c>
      <c r="I21" s="121"/>
      <c r="J21" s="122"/>
      <c r="K21" s="120"/>
      <c r="L21" s="123"/>
      <c r="M21" s="124"/>
    </row>
    <row r="22" spans="2:13" ht="25.5" x14ac:dyDescent="0.25">
      <c r="B22" s="354"/>
      <c r="C22" s="147" t="s">
        <v>70</v>
      </c>
      <c r="D22" s="117"/>
      <c r="E22" s="118"/>
      <c r="F22" s="119"/>
      <c r="G22" s="128"/>
      <c r="H22" s="120" t="s">
        <v>202</v>
      </c>
      <c r="I22" s="121"/>
      <c r="J22" s="122"/>
      <c r="K22" s="120"/>
      <c r="L22" s="123"/>
      <c r="M22" s="124"/>
    </row>
    <row r="23" spans="2:13" ht="51" x14ac:dyDescent="0.25">
      <c r="B23" s="354"/>
      <c r="C23" s="147" t="s">
        <v>101</v>
      </c>
      <c r="D23" s="117"/>
      <c r="E23" s="118"/>
      <c r="F23" s="119"/>
      <c r="G23" s="128"/>
      <c r="H23" s="120" t="s">
        <v>202</v>
      </c>
      <c r="I23" s="121"/>
      <c r="J23" s="122"/>
      <c r="K23" s="120"/>
      <c r="L23" s="123"/>
      <c r="M23" s="124"/>
    </row>
    <row r="24" spans="2:13" ht="25.5" x14ac:dyDescent="0.25">
      <c r="B24" s="354"/>
      <c r="C24" s="147" t="s">
        <v>71</v>
      </c>
      <c r="D24" s="117"/>
      <c r="E24" s="118"/>
      <c r="F24" s="119"/>
      <c r="G24" s="128"/>
      <c r="H24" s="120" t="s">
        <v>202</v>
      </c>
      <c r="I24" s="121"/>
      <c r="J24" s="122"/>
      <c r="K24" s="120"/>
      <c r="L24" s="123"/>
      <c r="M24" s="124"/>
    </row>
    <row r="25" spans="2:13" ht="38.25" x14ac:dyDescent="0.25">
      <c r="B25" s="354"/>
      <c r="C25" s="147" t="s">
        <v>408</v>
      </c>
      <c r="D25" s="117"/>
      <c r="E25" s="118"/>
      <c r="F25" s="119"/>
      <c r="G25" s="128"/>
      <c r="H25" s="120" t="s">
        <v>202</v>
      </c>
      <c r="I25" s="121"/>
      <c r="J25" s="122"/>
      <c r="K25" s="120"/>
      <c r="L25" s="123"/>
      <c r="M25" s="124"/>
    </row>
    <row r="26" spans="2:13" ht="25.5" x14ac:dyDescent="0.25">
      <c r="B26" s="354"/>
      <c r="C26" s="147" t="s">
        <v>72</v>
      </c>
      <c r="D26" s="117"/>
      <c r="E26" s="118"/>
      <c r="F26" s="119"/>
      <c r="G26" s="128"/>
      <c r="H26" s="120" t="s">
        <v>202</v>
      </c>
      <c r="I26" s="121"/>
      <c r="J26" s="122"/>
      <c r="K26" s="120"/>
      <c r="L26" s="123"/>
      <c r="M26" s="124"/>
    </row>
    <row r="27" spans="2:13" ht="15" customHeight="1" thickBot="1" x14ac:dyDescent="0.3">
      <c r="B27" s="347"/>
      <c r="C27" s="148" t="s">
        <v>102</v>
      </c>
      <c r="D27" s="117"/>
      <c r="E27" s="118"/>
      <c r="F27" s="119"/>
      <c r="G27" s="128"/>
      <c r="H27" s="120" t="s">
        <v>202</v>
      </c>
      <c r="I27" s="121"/>
      <c r="J27" s="122"/>
      <c r="K27" s="137"/>
      <c r="L27" s="140"/>
      <c r="M27" s="141"/>
    </row>
    <row r="28" spans="2:13" ht="38.25" customHeight="1" x14ac:dyDescent="0.25">
      <c r="B28" s="346" t="s">
        <v>233</v>
      </c>
      <c r="C28" s="355" t="s">
        <v>73</v>
      </c>
      <c r="D28" s="110" t="s">
        <v>74</v>
      </c>
      <c r="E28" s="111"/>
      <c r="F28" s="112" t="s">
        <v>203</v>
      </c>
      <c r="G28" s="143"/>
      <c r="H28" s="144" t="s">
        <v>202</v>
      </c>
      <c r="I28" s="145"/>
      <c r="J28" s="146"/>
      <c r="K28" s="144" t="s">
        <v>203</v>
      </c>
      <c r="L28" s="149" t="s">
        <v>238</v>
      </c>
      <c r="M28" s="116"/>
    </row>
    <row r="29" spans="2:13" ht="38.25" x14ac:dyDescent="0.25">
      <c r="B29" s="354"/>
      <c r="C29" s="350"/>
      <c r="D29" s="117" t="s">
        <v>75</v>
      </c>
      <c r="E29" s="118"/>
      <c r="F29" s="119" t="s">
        <v>203</v>
      </c>
      <c r="G29" s="128"/>
      <c r="H29" s="120" t="s">
        <v>202</v>
      </c>
      <c r="I29" s="121"/>
      <c r="J29" s="122"/>
      <c r="K29" s="120" t="s">
        <v>203</v>
      </c>
      <c r="L29" s="150" t="s">
        <v>238</v>
      </c>
      <c r="M29" s="124"/>
    </row>
    <row r="30" spans="2:13" x14ac:dyDescent="0.25">
      <c r="B30" s="354"/>
      <c r="C30" s="348" t="s">
        <v>76</v>
      </c>
      <c r="D30" s="117" t="s">
        <v>77</v>
      </c>
      <c r="E30" s="118"/>
      <c r="F30" s="119"/>
      <c r="G30" s="128"/>
      <c r="H30" s="120" t="s">
        <v>202</v>
      </c>
      <c r="I30" s="121"/>
      <c r="J30" s="122"/>
      <c r="K30" s="120"/>
      <c r="L30" s="123"/>
      <c r="M30" s="124"/>
    </row>
    <row r="31" spans="2:13" x14ac:dyDescent="0.25">
      <c r="B31" s="354"/>
      <c r="C31" s="349"/>
      <c r="D31" s="117" t="s">
        <v>78</v>
      </c>
      <c r="E31" s="118"/>
      <c r="F31" s="119"/>
      <c r="G31" s="128"/>
      <c r="H31" s="120" t="s">
        <v>202</v>
      </c>
      <c r="I31" s="121"/>
      <c r="J31" s="122"/>
      <c r="K31" s="120" t="s">
        <v>203</v>
      </c>
      <c r="L31" s="151" t="s">
        <v>315</v>
      </c>
      <c r="M31" s="124"/>
    </row>
    <row r="32" spans="2:13" x14ac:dyDescent="0.25">
      <c r="B32" s="354"/>
      <c r="C32" s="349"/>
      <c r="D32" s="117" t="s">
        <v>79</v>
      </c>
      <c r="E32" s="118"/>
      <c r="F32" s="119"/>
      <c r="G32" s="128"/>
      <c r="H32" s="120" t="s">
        <v>202</v>
      </c>
      <c r="I32" s="121"/>
      <c r="J32" s="122"/>
      <c r="K32" s="120"/>
      <c r="L32" s="123"/>
      <c r="M32" s="124"/>
    </row>
    <row r="33" spans="2:22" x14ac:dyDescent="0.25">
      <c r="B33" s="354"/>
      <c r="C33" s="349"/>
      <c r="D33" s="117" t="s">
        <v>80</v>
      </c>
      <c r="E33" s="118"/>
      <c r="F33" s="119"/>
      <c r="G33" s="128"/>
      <c r="H33" s="120" t="s">
        <v>202</v>
      </c>
      <c r="I33" s="121"/>
      <c r="J33" s="122"/>
      <c r="K33" s="120"/>
      <c r="L33" s="123"/>
      <c r="M33" s="124"/>
    </row>
    <row r="34" spans="2:22" ht="25.5" x14ac:dyDescent="0.25">
      <c r="B34" s="354"/>
      <c r="C34" s="349"/>
      <c r="D34" s="117" t="s">
        <v>81</v>
      </c>
      <c r="E34" s="118" t="s">
        <v>235</v>
      </c>
      <c r="F34" s="119" t="s">
        <v>203</v>
      </c>
      <c r="G34" s="128"/>
      <c r="H34" s="120" t="s">
        <v>202</v>
      </c>
      <c r="I34" s="121"/>
      <c r="J34" s="122"/>
      <c r="K34" s="120"/>
      <c r="L34" s="123"/>
      <c r="M34" s="124"/>
    </row>
    <row r="35" spans="2:22" x14ac:dyDescent="0.25">
      <c r="B35" s="354"/>
      <c r="C35" s="350"/>
      <c r="D35" s="117" t="s">
        <v>82</v>
      </c>
      <c r="E35" s="118"/>
      <c r="F35" s="119"/>
      <c r="G35" s="128"/>
      <c r="H35" s="120" t="s">
        <v>202</v>
      </c>
      <c r="I35" s="121"/>
      <c r="J35" s="122"/>
      <c r="K35" s="120"/>
      <c r="L35" s="123"/>
      <c r="M35" s="124"/>
    </row>
    <row r="36" spans="2:22" ht="15" customHeight="1" x14ac:dyDescent="0.25">
      <c r="B36" s="354"/>
      <c r="C36" s="356" t="s">
        <v>316</v>
      </c>
      <c r="D36" s="117" t="s">
        <v>83</v>
      </c>
      <c r="E36" s="118"/>
      <c r="F36" s="119" t="s">
        <v>203</v>
      </c>
      <c r="G36" s="125" t="s">
        <v>203</v>
      </c>
      <c r="H36" s="120" t="s">
        <v>202</v>
      </c>
      <c r="I36" s="121"/>
      <c r="J36" s="122"/>
      <c r="K36" s="126" t="s">
        <v>203</v>
      </c>
      <c r="L36" s="152" t="s">
        <v>204</v>
      </c>
      <c r="M36" s="124"/>
    </row>
    <row r="37" spans="2:22" x14ac:dyDescent="0.25">
      <c r="B37" s="354"/>
      <c r="C37" s="357"/>
      <c r="D37" s="117" t="s">
        <v>84</v>
      </c>
      <c r="E37" s="118"/>
      <c r="F37" s="119"/>
      <c r="G37" s="128"/>
      <c r="H37" s="120" t="s">
        <v>202</v>
      </c>
      <c r="I37" s="121"/>
      <c r="J37" s="122"/>
      <c r="K37" s="120"/>
      <c r="L37" s="123"/>
      <c r="M37" s="124"/>
    </row>
    <row r="38" spans="2:22" x14ac:dyDescent="0.25">
      <c r="B38" s="354"/>
      <c r="C38" s="357"/>
      <c r="D38" s="117" t="s">
        <v>234</v>
      </c>
      <c r="E38" s="118"/>
      <c r="F38" s="119"/>
      <c r="G38" s="128"/>
      <c r="H38" s="120" t="s">
        <v>202</v>
      </c>
      <c r="I38" s="121"/>
      <c r="J38" s="122"/>
      <c r="K38" s="120" t="s">
        <v>203</v>
      </c>
      <c r="L38" s="151" t="s">
        <v>315</v>
      </c>
      <c r="M38" s="127"/>
    </row>
    <row r="39" spans="2:22" ht="25.5" x14ac:dyDescent="0.25">
      <c r="B39" s="354"/>
      <c r="C39" s="357"/>
      <c r="D39" s="117" t="s">
        <v>317</v>
      </c>
      <c r="E39" s="118"/>
      <c r="F39" s="119" t="s">
        <v>203</v>
      </c>
      <c r="G39" s="128"/>
      <c r="H39" s="120" t="s">
        <v>202</v>
      </c>
      <c r="I39" s="121"/>
      <c r="J39" s="122"/>
      <c r="K39" s="120" t="s">
        <v>203</v>
      </c>
      <c r="L39" s="151" t="s">
        <v>315</v>
      </c>
      <c r="M39" s="127"/>
    </row>
    <row r="40" spans="2:22" ht="25.5" x14ac:dyDescent="0.25">
      <c r="B40" s="354"/>
      <c r="C40" s="357"/>
      <c r="D40" s="117" t="s">
        <v>318</v>
      </c>
      <c r="E40" s="118"/>
      <c r="F40" s="119" t="s">
        <v>203</v>
      </c>
      <c r="G40" s="128"/>
      <c r="H40" s="120" t="s">
        <v>202</v>
      </c>
      <c r="I40" s="121"/>
      <c r="J40" s="122"/>
      <c r="K40" s="120" t="s">
        <v>203</v>
      </c>
      <c r="L40" s="151" t="s">
        <v>315</v>
      </c>
      <c r="M40" s="127"/>
    </row>
    <row r="41" spans="2:22" ht="29.25" customHeight="1" x14ac:dyDescent="0.25">
      <c r="B41" s="354" t="s">
        <v>233</v>
      </c>
      <c r="C41" s="357" t="s">
        <v>316</v>
      </c>
      <c r="D41" s="117" t="s">
        <v>319</v>
      </c>
      <c r="E41" s="118"/>
      <c r="F41" s="119" t="s">
        <v>203</v>
      </c>
      <c r="G41" s="128"/>
      <c r="H41" s="120" t="s">
        <v>202</v>
      </c>
      <c r="I41" s="121"/>
      <c r="J41" s="122"/>
      <c r="K41" s="120" t="s">
        <v>203</v>
      </c>
      <c r="L41" s="151" t="s">
        <v>315</v>
      </c>
      <c r="M41" s="127"/>
    </row>
    <row r="42" spans="2:22" ht="15" customHeight="1" x14ac:dyDescent="0.25">
      <c r="B42" s="354"/>
      <c r="C42" s="357"/>
      <c r="D42" s="117" t="s">
        <v>85</v>
      </c>
      <c r="E42" s="118"/>
      <c r="F42" s="119" t="s">
        <v>203</v>
      </c>
      <c r="G42" s="128"/>
      <c r="H42" s="120" t="s">
        <v>202</v>
      </c>
      <c r="I42" s="121"/>
      <c r="J42" s="122"/>
      <c r="K42" s="120" t="s">
        <v>203</v>
      </c>
      <c r="L42" s="153" t="s">
        <v>145</v>
      </c>
      <c r="M42" s="124"/>
    </row>
    <row r="43" spans="2:22" ht="15" customHeight="1" x14ac:dyDescent="0.25">
      <c r="B43" s="354"/>
      <c r="C43" s="358"/>
      <c r="D43" s="117" t="s">
        <v>86</v>
      </c>
      <c r="E43" s="118"/>
      <c r="F43" s="119"/>
      <c r="G43" s="128"/>
      <c r="H43" s="120" t="s">
        <v>202</v>
      </c>
      <c r="I43" s="121"/>
      <c r="J43" s="122"/>
      <c r="K43" s="120"/>
      <c r="L43" s="123"/>
      <c r="M43" s="124"/>
    </row>
    <row r="44" spans="2:22" ht="15" customHeight="1" x14ac:dyDescent="0.25">
      <c r="B44" s="354"/>
      <c r="C44" s="348" t="s">
        <v>87</v>
      </c>
      <c r="D44" s="117" t="s">
        <v>88</v>
      </c>
      <c r="E44" s="118"/>
      <c r="F44" s="119"/>
      <c r="G44" s="128"/>
      <c r="H44" s="120"/>
      <c r="I44" s="121"/>
      <c r="J44" s="122"/>
      <c r="K44" s="120"/>
      <c r="L44" s="123"/>
      <c r="M44" s="124"/>
    </row>
    <row r="45" spans="2:22" ht="15" customHeight="1" thickBot="1" x14ac:dyDescent="0.3">
      <c r="B45" s="347"/>
      <c r="C45" s="351"/>
      <c r="D45" s="133" t="s">
        <v>89</v>
      </c>
      <c r="E45" s="134"/>
      <c r="F45" s="135"/>
      <c r="G45" s="136"/>
      <c r="H45" s="137"/>
      <c r="I45" s="138"/>
      <c r="J45" s="139"/>
      <c r="K45" s="137"/>
      <c r="L45" s="140"/>
      <c r="M45" s="141"/>
    </row>
    <row r="46" spans="2:22" ht="39.75" customHeight="1" x14ac:dyDescent="0.25">
      <c r="B46" s="346" t="s">
        <v>90</v>
      </c>
      <c r="C46" s="154" t="s">
        <v>91</v>
      </c>
      <c r="D46" s="155"/>
      <c r="E46" s="111" t="s">
        <v>469</v>
      </c>
      <c r="F46" s="112" t="s">
        <v>203</v>
      </c>
      <c r="G46" s="143"/>
      <c r="H46" s="144" t="s">
        <v>202</v>
      </c>
      <c r="I46" s="145"/>
      <c r="J46" s="146" t="s">
        <v>202</v>
      </c>
      <c r="K46" s="156" t="s">
        <v>203</v>
      </c>
      <c r="L46" s="157" t="s">
        <v>205</v>
      </c>
      <c r="M46" s="116"/>
    </row>
    <row r="47" spans="2:22" ht="49.5" customHeight="1" x14ac:dyDescent="0.25">
      <c r="B47" s="354"/>
      <c r="C47" s="158" t="s">
        <v>92</v>
      </c>
      <c r="D47" s="159"/>
      <c r="E47" s="118" t="s">
        <v>236</v>
      </c>
      <c r="F47" s="119" t="s">
        <v>203</v>
      </c>
      <c r="G47" s="128"/>
      <c r="H47" s="120" t="s">
        <v>202</v>
      </c>
      <c r="I47" s="121"/>
      <c r="J47" s="122" t="s">
        <v>202</v>
      </c>
      <c r="K47" s="126" t="s">
        <v>203</v>
      </c>
      <c r="L47" s="160" t="s">
        <v>205</v>
      </c>
      <c r="M47" s="124"/>
    </row>
    <row r="48" spans="2:22" ht="53.25" customHeight="1" x14ac:dyDescent="0.25">
      <c r="B48" s="354"/>
      <c r="C48" s="158" t="s">
        <v>93</v>
      </c>
      <c r="D48" s="159"/>
      <c r="E48" s="118" t="s">
        <v>236</v>
      </c>
      <c r="F48" s="119" t="s">
        <v>203</v>
      </c>
      <c r="G48" s="128"/>
      <c r="H48" s="120" t="s">
        <v>202</v>
      </c>
      <c r="I48" s="121"/>
      <c r="J48" s="122" t="s">
        <v>202</v>
      </c>
      <c r="K48" s="126" t="s">
        <v>203</v>
      </c>
      <c r="L48" s="160" t="s">
        <v>205</v>
      </c>
      <c r="M48" s="124"/>
      <c r="V48" s="335"/>
    </row>
    <row r="49" spans="2:13" ht="33" customHeight="1" x14ac:dyDescent="0.25">
      <c r="B49" s="354"/>
      <c r="C49" s="352" t="s">
        <v>94</v>
      </c>
      <c r="D49" s="117" t="s">
        <v>95</v>
      </c>
      <c r="E49" s="118" t="s">
        <v>237</v>
      </c>
      <c r="F49" s="119" t="s">
        <v>203</v>
      </c>
      <c r="G49" s="128"/>
      <c r="H49" s="120" t="s">
        <v>202</v>
      </c>
      <c r="I49" s="121"/>
      <c r="J49" s="122" t="s">
        <v>202</v>
      </c>
      <c r="K49" s="126" t="s">
        <v>203</v>
      </c>
      <c r="L49" s="161" t="s">
        <v>206</v>
      </c>
      <c r="M49" s="124"/>
    </row>
    <row r="50" spans="2:13" ht="33" customHeight="1" x14ac:dyDescent="0.25">
      <c r="B50" s="354"/>
      <c r="C50" s="353"/>
      <c r="D50" s="117" t="s">
        <v>96</v>
      </c>
      <c r="E50" s="162"/>
      <c r="F50" s="119"/>
      <c r="G50" s="128"/>
      <c r="H50" s="120" t="s">
        <v>202</v>
      </c>
      <c r="I50" s="121"/>
      <c r="J50" s="122"/>
      <c r="K50" s="126" t="s">
        <v>203</v>
      </c>
      <c r="L50" s="161" t="s">
        <v>206</v>
      </c>
      <c r="M50" s="124"/>
    </row>
    <row r="51" spans="2:13" ht="15" customHeight="1" thickBot="1" x14ac:dyDescent="0.3">
      <c r="B51" s="347"/>
      <c r="C51" s="138" t="s">
        <v>97</v>
      </c>
      <c r="D51" s="163"/>
      <c r="E51" s="164"/>
      <c r="F51" s="135"/>
      <c r="G51" s="136"/>
      <c r="H51" s="137"/>
      <c r="I51" s="138"/>
      <c r="J51" s="139"/>
      <c r="K51" s="137"/>
      <c r="L51" s="140"/>
      <c r="M51" s="141"/>
    </row>
    <row r="52" spans="2:13" ht="72" customHeight="1" x14ac:dyDescent="0.25">
      <c r="B52" s="346" t="s">
        <v>98</v>
      </c>
      <c r="C52" s="165" t="s">
        <v>320</v>
      </c>
      <c r="D52" s="166" t="s">
        <v>99</v>
      </c>
      <c r="E52" s="167" t="s">
        <v>105</v>
      </c>
      <c r="F52" s="168"/>
      <c r="G52" s="143"/>
      <c r="H52" s="144"/>
      <c r="I52" s="145"/>
      <c r="J52" s="146"/>
      <c r="K52" s="144"/>
      <c r="L52" s="115"/>
      <c r="M52" s="116"/>
    </row>
    <row r="53" spans="2:13" ht="15" customHeight="1" thickBot="1" x14ac:dyDescent="0.3">
      <c r="B53" s="347"/>
      <c r="C53" s="138" t="s">
        <v>104</v>
      </c>
      <c r="D53" s="163" t="s">
        <v>103</v>
      </c>
      <c r="E53" s="169"/>
      <c r="F53" s="135"/>
      <c r="G53" s="136"/>
      <c r="H53" s="137"/>
      <c r="I53" s="138"/>
      <c r="J53" s="139"/>
      <c r="K53" s="137"/>
      <c r="L53" s="140"/>
      <c r="M53" s="141"/>
    </row>
    <row r="54" spans="2:13" ht="15" customHeight="1" x14ac:dyDescent="0.25">
      <c r="B54" s="95"/>
      <c r="C54" s="171"/>
      <c r="D54" s="171"/>
      <c r="E54" s="171"/>
      <c r="F54" s="171"/>
      <c r="G54" s="170"/>
      <c r="H54" s="170"/>
      <c r="I54" s="170"/>
      <c r="J54" s="170"/>
      <c r="K54" s="170"/>
      <c r="L54" s="170"/>
      <c r="M54" s="170"/>
    </row>
    <row r="55" spans="2:13" ht="15" customHeight="1" x14ac:dyDescent="0.25">
      <c r="B55" s="95"/>
      <c r="C55" s="171"/>
      <c r="D55" s="171"/>
      <c r="E55" s="171"/>
      <c r="F55" s="171"/>
      <c r="G55" s="170"/>
      <c r="H55" s="170"/>
      <c r="I55" s="170"/>
      <c r="J55" s="170"/>
      <c r="K55" s="170"/>
      <c r="L55" s="170"/>
      <c r="M55" s="170"/>
    </row>
    <row r="56" spans="2:13" ht="15" customHeight="1" x14ac:dyDescent="0.25">
      <c r="B56" s="95"/>
      <c r="C56" s="95"/>
      <c r="F56" s="95"/>
    </row>
    <row r="57" spans="2:13" ht="15" customHeight="1" x14ac:dyDescent="0.25">
      <c r="B57" s="95"/>
      <c r="C57" s="95"/>
      <c r="F57" s="95"/>
    </row>
    <row r="58" spans="2:13" ht="15" customHeight="1" x14ac:dyDescent="0.25">
      <c r="B58" s="95"/>
      <c r="C58" s="95"/>
      <c r="F58" s="95"/>
    </row>
    <row r="59" spans="2:13" ht="15" customHeight="1" x14ac:dyDescent="0.25">
      <c r="B59" s="95"/>
      <c r="C59" s="95"/>
      <c r="F59" s="95"/>
    </row>
    <row r="60" spans="2:13" ht="15" customHeight="1" x14ac:dyDescent="0.25">
      <c r="B60" s="95"/>
      <c r="C60" s="95"/>
      <c r="F60" s="95"/>
    </row>
    <row r="61" spans="2:13" ht="15" customHeight="1" x14ac:dyDescent="0.25">
      <c r="B61" s="95"/>
      <c r="C61" s="95"/>
      <c r="F61" s="95"/>
    </row>
    <row r="62" spans="2:13" ht="15" customHeight="1" x14ac:dyDescent="0.25">
      <c r="B62" s="95"/>
      <c r="C62" s="95"/>
      <c r="F62" s="95"/>
    </row>
    <row r="63" spans="2:13" ht="15" customHeight="1" x14ac:dyDescent="0.25">
      <c r="B63" s="95"/>
      <c r="C63" s="95"/>
      <c r="F63" s="95"/>
    </row>
    <row r="64" spans="2:13" ht="15" customHeight="1" x14ac:dyDescent="0.25">
      <c r="B64" s="95"/>
      <c r="C64" s="95"/>
      <c r="F64" s="95"/>
    </row>
    <row r="65" spans="2:6" ht="15" customHeight="1" x14ac:dyDescent="0.25">
      <c r="B65" s="95"/>
      <c r="C65" s="95"/>
      <c r="F65" s="95"/>
    </row>
    <row r="66" spans="2:6" ht="15" customHeight="1" x14ac:dyDescent="0.25">
      <c r="B66" s="95"/>
      <c r="C66" s="95"/>
      <c r="F66" s="95"/>
    </row>
    <row r="67" spans="2:6" ht="15" customHeight="1" x14ac:dyDescent="0.25">
      <c r="B67" s="95"/>
      <c r="C67" s="95"/>
      <c r="F67" s="95"/>
    </row>
    <row r="68" spans="2:6" ht="15" customHeight="1" x14ac:dyDescent="0.25">
      <c r="B68" s="95"/>
      <c r="C68" s="95"/>
      <c r="F68" s="95"/>
    </row>
    <row r="69" spans="2:6" ht="15" customHeight="1" x14ac:dyDescent="0.25">
      <c r="B69" s="95"/>
      <c r="C69" s="95"/>
      <c r="F69" s="95"/>
    </row>
    <row r="70" spans="2:6" ht="15" customHeight="1" x14ac:dyDescent="0.25">
      <c r="B70" s="95"/>
      <c r="C70" s="95"/>
      <c r="F70" s="95"/>
    </row>
    <row r="71" spans="2:6" ht="15" customHeight="1" x14ac:dyDescent="0.25">
      <c r="B71" s="95"/>
      <c r="C71" s="95"/>
      <c r="F71" s="95"/>
    </row>
    <row r="72" spans="2:6" ht="15" customHeight="1" x14ac:dyDescent="0.25">
      <c r="B72" s="95"/>
      <c r="C72" s="95"/>
      <c r="F72" s="95"/>
    </row>
    <row r="73" spans="2:6" ht="15" customHeight="1" x14ac:dyDescent="0.25">
      <c r="B73" s="95"/>
      <c r="C73" s="95"/>
      <c r="F73" s="95"/>
    </row>
    <row r="74" spans="2:6" ht="15" customHeight="1" x14ac:dyDescent="0.25"/>
    <row r="75" spans="2:6" ht="15" customHeight="1" x14ac:dyDescent="0.25"/>
    <row r="76" spans="2:6" ht="15" customHeight="1" x14ac:dyDescent="0.25"/>
    <row r="77" spans="2:6" ht="15" customHeight="1" x14ac:dyDescent="0.25"/>
  </sheetData>
  <mergeCells count="19">
    <mergeCell ref="C7:C13"/>
    <mergeCell ref="C14:C16"/>
    <mergeCell ref="B7:B19"/>
    <mergeCell ref="B3:M3"/>
    <mergeCell ref="B4:M4"/>
    <mergeCell ref="C17:C19"/>
    <mergeCell ref="H5:J5"/>
    <mergeCell ref="B6:D6"/>
    <mergeCell ref="B52:B53"/>
    <mergeCell ref="C30:C35"/>
    <mergeCell ref="C44:C45"/>
    <mergeCell ref="C49:C50"/>
    <mergeCell ref="B20:B27"/>
    <mergeCell ref="C28:C29"/>
    <mergeCell ref="C36:C40"/>
    <mergeCell ref="C41:C43"/>
    <mergeCell ref="B28:B40"/>
    <mergeCell ref="B41:B45"/>
    <mergeCell ref="B46:B51"/>
  </mergeCells>
  <printOptions horizontalCentered="1"/>
  <pageMargins left="0.47244094488188981" right="0.15748031496062992" top="0.39370078740157483" bottom="0.39370078740157483" header="0.31496062992125984" footer="0.31496062992125984"/>
  <pageSetup paperSize="119" scale="46"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A1:S288"/>
  <sheetViews>
    <sheetView showGridLines="0" zoomScale="70" zoomScaleNormal="70" zoomScalePageLayoutView="48" workbookViewId="0">
      <selection activeCell="Z47" sqref="Z47"/>
    </sheetView>
  </sheetViews>
  <sheetFormatPr baseColWidth="10" defaultColWidth="11.42578125" defaultRowHeight="15" x14ac:dyDescent="0.25"/>
  <cols>
    <col min="1" max="2" width="3.7109375" style="4" customWidth="1"/>
    <col min="3" max="3" width="18.28515625" style="11" customWidth="1"/>
    <col min="4" max="4" width="58.140625" style="12" customWidth="1"/>
    <col min="5" max="5" width="22.5703125" style="12" bestFit="1" customWidth="1"/>
    <col min="6" max="6" width="15.42578125" style="16" bestFit="1" customWidth="1"/>
    <col min="7" max="7" width="25" style="16" bestFit="1" customWidth="1"/>
    <col min="8" max="8" width="17.7109375" style="16" customWidth="1"/>
    <col min="9" max="9" width="18.140625" style="12" customWidth="1"/>
    <col min="10" max="10" width="24.5703125" style="12" customWidth="1"/>
    <col min="11" max="11" width="13.28515625" style="16" bestFit="1" customWidth="1"/>
    <col min="12" max="12" width="17" style="12" customWidth="1"/>
    <col min="13" max="13" width="14.7109375" style="16" bestFit="1" customWidth="1"/>
    <col min="14" max="14" width="13.85546875" style="16" bestFit="1" customWidth="1"/>
    <col min="15" max="15" width="14.7109375" style="16" bestFit="1" customWidth="1"/>
    <col min="16" max="16" width="14.28515625" style="16" bestFit="1" customWidth="1"/>
    <col min="17" max="17" width="11.42578125" style="12"/>
    <col min="18" max="18" width="18.85546875" style="12" customWidth="1"/>
  </cols>
  <sheetData>
    <row r="1" spans="1:19" s="4" customFormat="1" ht="117.75" customHeight="1" x14ac:dyDescent="0.25">
      <c r="C1" s="11"/>
      <c r="D1" s="12"/>
      <c r="E1" s="12"/>
      <c r="F1" s="92"/>
      <c r="G1" s="92"/>
      <c r="H1" s="92"/>
      <c r="I1" s="12"/>
      <c r="J1" s="12"/>
      <c r="K1" s="92"/>
      <c r="L1" s="12"/>
      <c r="M1" s="92"/>
      <c r="N1" s="92"/>
      <c r="O1" s="92"/>
      <c r="P1" s="92"/>
      <c r="Q1" s="12"/>
      <c r="R1" s="12"/>
    </row>
    <row r="2" spans="1:19" s="4" customFormat="1" ht="15" customHeight="1" x14ac:dyDescent="0.25">
      <c r="C2" s="11"/>
      <c r="D2" s="12"/>
      <c r="E2" s="12"/>
      <c r="F2" s="92"/>
      <c r="G2" s="92"/>
      <c r="H2" s="92"/>
      <c r="I2" s="12"/>
      <c r="J2" s="12"/>
      <c r="K2" s="92"/>
      <c r="L2" s="12"/>
      <c r="M2" s="92"/>
      <c r="N2" s="92"/>
      <c r="O2" s="92"/>
      <c r="P2" s="92"/>
      <c r="Q2" s="12"/>
      <c r="R2" s="12"/>
    </row>
    <row r="3" spans="1:19" s="4" customFormat="1" ht="59.25" customHeight="1" x14ac:dyDescent="0.4">
      <c r="A3" s="12"/>
      <c r="B3" s="12"/>
      <c r="C3" s="380" t="s">
        <v>614</v>
      </c>
      <c r="D3" s="380"/>
      <c r="E3" s="380"/>
      <c r="F3" s="380"/>
      <c r="G3" s="380"/>
      <c r="H3" s="380"/>
      <c r="I3" s="380"/>
      <c r="J3" s="380"/>
      <c r="K3" s="380"/>
      <c r="L3" s="380"/>
      <c r="M3" s="380"/>
      <c r="N3" s="380"/>
      <c r="O3" s="380"/>
      <c r="P3" s="380"/>
      <c r="Q3" s="380"/>
      <c r="R3" s="380"/>
      <c r="S3" s="12"/>
    </row>
    <row r="4" spans="1:19" s="94" customFormat="1" ht="16.5" x14ac:dyDescent="0.25">
      <c r="A4" s="61"/>
      <c r="B4" s="264" t="s">
        <v>387</v>
      </c>
      <c r="C4" s="61"/>
      <c r="D4" s="204"/>
      <c r="E4" s="61"/>
      <c r="F4" s="60"/>
      <c r="G4" s="60"/>
      <c r="H4" s="60"/>
      <c r="I4" s="61"/>
      <c r="J4" s="61"/>
      <c r="K4" s="60"/>
      <c r="L4" s="61"/>
      <c r="M4" s="60"/>
      <c r="N4" s="60"/>
      <c r="O4" s="60"/>
      <c r="P4" s="60"/>
      <c r="Q4" s="61"/>
      <c r="R4" s="61"/>
      <c r="S4" s="61"/>
    </row>
    <row r="5" spans="1:19" s="94" customFormat="1" ht="18" customHeight="1" x14ac:dyDescent="0.25">
      <c r="A5" s="61"/>
      <c r="B5" s="205" t="s">
        <v>388</v>
      </c>
      <c r="C5" s="61"/>
      <c r="D5" s="204"/>
      <c r="E5" s="61"/>
      <c r="F5" s="60"/>
      <c r="G5" s="60"/>
      <c r="H5" s="60"/>
      <c r="I5" s="61"/>
      <c r="J5" s="61"/>
      <c r="K5" s="60"/>
      <c r="L5" s="61"/>
      <c r="M5" s="60"/>
      <c r="N5" s="60"/>
      <c r="O5" s="60"/>
      <c r="P5" s="60"/>
      <c r="Q5" s="61"/>
      <c r="R5" s="61"/>
      <c r="S5" s="61"/>
    </row>
    <row r="6" spans="1:19" s="94" customFormat="1" ht="34.5" customHeight="1" x14ac:dyDescent="0.25">
      <c r="A6" s="61"/>
      <c r="B6" s="403" t="s">
        <v>389</v>
      </c>
      <c r="C6" s="403"/>
      <c r="D6" s="403"/>
      <c r="E6" s="403"/>
      <c r="F6" s="403"/>
      <c r="G6" s="403"/>
      <c r="H6" s="403"/>
      <c r="I6" s="403"/>
      <c r="J6" s="403"/>
      <c r="K6" s="403"/>
      <c r="L6" s="403"/>
      <c r="M6" s="403"/>
      <c r="N6" s="403"/>
      <c r="O6" s="403"/>
      <c r="P6" s="403"/>
      <c r="Q6" s="403"/>
      <c r="R6" s="403"/>
      <c r="S6" s="403"/>
    </row>
    <row r="7" spans="1:19" s="94" customFormat="1" ht="16.5" x14ac:dyDescent="0.25">
      <c r="A7" s="61"/>
      <c r="B7" s="205" t="s">
        <v>390</v>
      </c>
      <c r="C7" s="61"/>
      <c r="D7" s="204"/>
      <c r="E7" s="61"/>
      <c r="F7" s="60"/>
      <c r="G7" s="60"/>
      <c r="H7" s="60"/>
      <c r="I7" s="61"/>
      <c r="J7" s="61"/>
      <c r="K7" s="60"/>
      <c r="L7" s="61"/>
      <c r="M7" s="60"/>
      <c r="N7" s="60"/>
      <c r="O7" s="60"/>
      <c r="P7" s="60"/>
      <c r="Q7" s="61"/>
      <c r="R7" s="61"/>
      <c r="S7" s="61"/>
    </row>
    <row r="8" spans="1:19" s="94" customFormat="1" ht="16.5" x14ac:dyDescent="0.25">
      <c r="A8" s="61"/>
      <c r="B8" s="205" t="s">
        <v>391</v>
      </c>
      <c r="C8" s="61"/>
      <c r="D8" s="204"/>
      <c r="E8" s="61"/>
      <c r="F8" s="60"/>
      <c r="G8" s="60"/>
      <c r="H8" s="60"/>
      <c r="I8" s="61"/>
      <c r="J8" s="61"/>
      <c r="K8" s="60"/>
      <c r="L8" s="61"/>
      <c r="M8" s="60"/>
      <c r="N8" s="60"/>
      <c r="O8" s="60"/>
      <c r="P8" s="60"/>
      <c r="Q8" s="61"/>
      <c r="R8" s="61"/>
      <c r="S8" s="61"/>
    </row>
    <row r="9" spans="1:19" s="94" customFormat="1" ht="16.5" x14ac:dyDescent="0.25">
      <c r="A9" s="61"/>
      <c r="B9" s="205"/>
      <c r="C9" s="61"/>
      <c r="D9" s="204"/>
      <c r="E9" s="61"/>
      <c r="F9" s="60"/>
      <c r="G9" s="60"/>
      <c r="H9" s="60"/>
      <c r="I9" s="61"/>
      <c r="J9" s="61"/>
      <c r="K9" s="60"/>
      <c r="L9" s="61"/>
      <c r="M9" s="60"/>
      <c r="N9" s="60"/>
      <c r="O9" s="60"/>
      <c r="P9" s="60"/>
      <c r="Q9" s="61"/>
      <c r="R9" s="61"/>
      <c r="S9" s="61"/>
    </row>
    <row r="10" spans="1:19" s="94" customFormat="1" ht="16.5" x14ac:dyDescent="0.25">
      <c r="A10" s="61"/>
      <c r="B10" s="264" t="s">
        <v>392</v>
      </c>
      <c r="C10" s="61"/>
      <c r="D10" s="204"/>
      <c r="E10" s="61"/>
      <c r="F10" s="60"/>
      <c r="G10" s="60"/>
      <c r="H10" s="60"/>
      <c r="I10" s="61"/>
      <c r="J10" s="61"/>
      <c r="K10" s="60"/>
      <c r="L10" s="61"/>
      <c r="M10" s="60"/>
      <c r="N10" s="60"/>
      <c r="O10" s="60"/>
      <c r="P10" s="60"/>
      <c r="Q10" s="61"/>
      <c r="R10" s="61"/>
      <c r="S10" s="61"/>
    </row>
    <row r="11" spans="1:19" s="94" customFormat="1" ht="16.5" x14ac:dyDescent="0.25">
      <c r="A11" s="61"/>
      <c r="B11" s="205" t="s">
        <v>393</v>
      </c>
      <c r="C11" s="61"/>
      <c r="D11" s="204"/>
      <c r="E11" s="61"/>
      <c r="F11" s="60"/>
      <c r="G11" s="60"/>
      <c r="H11" s="60"/>
      <c r="I11" s="61"/>
      <c r="J11" s="61"/>
      <c r="K11" s="60"/>
      <c r="L11" s="61"/>
      <c r="M11" s="60"/>
      <c r="N11" s="60"/>
      <c r="O11" s="60"/>
      <c r="P11" s="60"/>
      <c r="Q11" s="61"/>
      <c r="R11" s="61"/>
      <c r="S11" s="61"/>
    </row>
    <row r="12" spans="1:19" s="94" customFormat="1" ht="16.5" x14ac:dyDescent="0.25">
      <c r="A12" s="61"/>
      <c r="B12" s="334" t="s">
        <v>478</v>
      </c>
      <c r="C12" s="205" t="s">
        <v>623</v>
      </c>
      <c r="D12" s="204"/>
      <c r="E12" s="61"/>
      <c r="F12" s="60"/>
      <c r="G12" s="60"/>
      <c r="H12" s="60"/>
      <c r="I12" s="61"/>
      <c r="J12" s="61"/>
      <c r="K12" s="60"/>
      <c r="L12" s="61"/>
      <c r="M12" s="60"/>
      <c r="N12" s="60"/>
      <c r="O12" s="60"/>
      <c r="P12" s="60"/>
      <c r="Q12" s="61"/>
      <c r="R12" s="61"/>
      <c r="S12" s="61"/>
    </row>
    <row r="13" spans="1:19" s="94" customFormat="1" ht="16.5" x14ac:dyDescent="0.25">
      <c r="A13" s="61"/>
      <c r="B13" s="334" t="s">
        <v>478</v>
      </c>
      <c r="C13" s="205" t="s">
        <v>624</v>
      </c>
      <c r="D13" s="204"/>
      <c r="E13" s="61"/>
      <c r="F13" s="60"/>
      <c r="G13" s="60"/>
      <c r="H13" s="60"/>
      <c r="I13" s="61"/>
      <c r="J13" s="61"/>
      <c r="K13" s="60"/>
      <c r="L13" s="61"/>
      <c r="M13" s="60"/>
      <c r="N13" s="60"/>
      <c r="O13" s="60"/>
      <c r="P13" s="60"/>
      <c r="Q13" s="61"/>
      <c r="R13" s="61"/>
      <c r="S13" s="61"/>
    </row>
    <row r="14" spans="1:19" s="94" customFormat="1" ht="16.5" x14ac:dyDescent="0.25">
      <c r="A14" s="61"/>
      <c r="B14" s="61"/>
      <c r="C14" s="205"/>
      <c r="D14" s="204"/>
      <c r="E14" s="61"/>
      <c r="F14" s="60"/>
      <c r="G14" s="60"/>
      <c r="H14" s="60"/>
      <c r="I14" s="61"/>
      <c r="J14" s="61"/>
      <c r="K14" s="60"/>
      <c r="L14" s="61"/>
      <c r="M14" s="60"/>
      <c r="N14" s="60"/>
      <c r="O14" s="60"/>
      <c r="P14" s="60"/>
      <c r="Q14" s="61"/>
      <c r="R14" s="61"/>
      <c r="S14" s="61"/>
    </row>
    <row r="15" spans="1:19" s="94" customFormat="1" ht="16.5" x14ac:dyDescent="0.25">
      <c r="A15" s="61"/>
      <c r="B15" s="205" t="s">
        <v>400</v>
      </c>
      <c r="C15" s="61"/>
      <c r="D15" s="204"/>
      <c r="E15" s="61"/>
      <c r="F15" s="60"/>
      <c r="G15" s="60"/>
      <c r="H15" s="60"/>
      <c r="I15" s="61"/>
      <c r="J15" s="61"/>
      <c r="K15" s="60"/>
      <c r="L15" s="61"/>
      <c r="M15" s="60"/>
      <c r="N15" s="60"/>
      <c r="O15" s="60"/>
      <c r="P15" s="60"/>
      <c r="Q15" s="61"/>
      <c r="R15" s="61"/>
      <c r="S15" s="61"/>
    </row>
    <row r="16" spans="1:19" s="94" customFormat="1" ht="16.5" x14ac:dyDescent="0.25">
      <c r="A16" s="61"/>
      <c r="B16" s="205" t="s">
        <v>401</v>
      </c>
      <c r="C16" s="61"/>
      <c r="D16" s="204"/>
      <c r="E16" s="61"/>
      <c r="F16" s="60"/>
      <c r="G16" s="60"/>
      <c r="H16" s="60"/>
      <c r="I16" s="61"/>
      <c r="J16" s="61"/>
      <c r="K16" s="60"/>
      <c r="L16" s="61"/>
      <c r="M16" s="60"/>
      <c r="N16" s="60"/>
      <c r="O16" s="60"/>
      <c r="P16" s="60"/>
      <c r="Q16" s="61"/>
      <c r="R16" s="61"/>
      <c r="S16" s="61"/>
    </row>
    <row r="17" spans="1:19" s="94" customFormat="1" ht="16.5" x14ac:dyDescent="0.25">
      <c r="A17" s="61"/>
      <c r="B17" s="205" t="s">
        <v>394</v>
      </c>
      <c r="C17" s="61"/>
      <c r="D17" s="204"/>
      <c r="E17" s="61"/>
      <c r="F17" s="60"/>
      <c r="G17" s="60"/>
      <c r="H17" s="60"/>
      <c r="I17" s="61"/>
      <c r="J17" s="61"/>
      <c r="K17" s="60"/>
      <c r="L17" s="61"/>
      <c r="M17" s="60"/>
      <c r="N17" s="60"/>
      <c r="O17" s="60"/>
      <c r="P17" s="60"/>
      <c r="Q17" s="61"/>
      <c r="R17" s="61"/>
      <c r="S17" s="61"/>
    </row>
    <row r="18" spans="1:19" s="94" customFormat="1" ht="16.5" x14ac:dyDescent="0.25">
      <c r="A18" s="61"/>
      <c r="B18" s="334" t="s">
        <v>478</v>
      </c>
      <c r="C18" s="205" t="s">
        <v>625</v>
      </c>
      <c r="D18" s="204"/>
      <c r="E18" s="61"/>
      <c r="F18" s="60"/>
      <c r="G18" s="60"/>
      <c r="H18" s="60"/>
      <c r="I18" s="61"/>
      <c r="J18" s="61"/>
      <c r="K18" s="60"/>
      <c r="L18" s="61"/>
      <c r="M18" s="60"/>
      <c r="N18" s="60"/>
      <c r="O18" s="60"/>
      <c r="P18" s="60"/>
      <c r="Q18" s="61"/>
      <c r="R18" s="61"/>
      <c r="S18" s="61"/>
    </row>
    <row r="19" spans="1:19" s="94" customFormat="1" ht="16.5" x14ac:dyDescent="0.25">
      <c r="A19" s="61"/>
      <c r="B19" s="334" t="s">
        <v>478</v>
      </c>
      <c r="C19" s="205" t="s">
        <v>3</v>
      </c>
      <c r="D19" s="204"/>
      <c r="E19" s="61"/>
      <c r="F19" s="60"/>
      <c r="G19" s="60"/>
      <c r="H19" s="60"/>
      <c r="I19" s="61"/>
      <c r="J19" s="61"/>
      <c r="K19" s="60"/>
      <c r="L19" s="61"/>
      <c r="M19" s="60"/>
      <c r="N19" s="60"/>
      <c r="O19" s="60"/>
      <c r="P19" s="60"/>
      <c r="Q19" s="61"/>
      <c r="R19" s="61"/>
      <c r="S19" s="61"/>
    </row>
    <row r="20" spans="1:19" s="94" customFormat="1" ht="16.5" x14ac:dyDescent="0.25">
      <c r="A20" s="61"/>
      <c r="B20" s="334" t="s">
        <v>478</v>
      </c>
      <c r="C20" s="205" t="s">
        <v>626</v>
      </c>
      <c r="D20" s="204"/>
      <c r="E20" s="61"/>
      <c r="F20" s="60"/>
      <c r="G20" s="60"/>
      <c r="H20" s="60"/>
      <c r="I20" s="61"/>
      <c r="J20" s="61"/>
      <c r="K20" s="60"/>
      <c r="L20" s="61"/>
      <c r="M20" s="60"/>
      <c r="N20" s="60"/>
      <c r="O20" s="60"/>
      <c r="P20" s="60"/>
      <c r="Q20" s="61"/>
      <c r="R20" s="61"/>
      <c r="S20" s="61"/>
    </row>
    <row r="21" spans="1:19" s="94" customFormat="1" ht="16.5" x14ac:dyDescent="0.25">
      <c r="A21" s="61"/>
      <c r="B21" s="334" t="s">
        <v>478</v>
      </c>
      <c r="C21" s="205" t="s">
        <v>627</v>
      </c>
      <c r="D21" s="204"/>
      <c r="E21" s="61"/>
      <c r="F21" s="60"/>
      <c r="G21" s="60"/>
      <c r="H21" s="60"/>
      <c r="I21" s="61"/>
      <c r="J21" s="61"/>
      <c r="K21" s="60"/>
      <c r="L21" s="61"/>
      <c r="M21" s="60"/>
      <c r="N21" s="60"/>
      <c r="O21" s="60"/>
      <c r="P21" s="60"/>
      <c r="Q21" s="61"/>
      <c r="R21" s="61"/>
      <c r="S21" s="61"/>
    </row>
    <row r="22" spans="1:19" s="94" customFormat="1" ht="16.5" x14ac:dyDescent="0.25">
      <c r="A22" s="61"/>
      <c r="B22" s="61"/>
      <c r="C22" s="205"/>
      <c r="D22" s="204"/>
      <c r="E22" s="61"/>
      <c r="F22" s="60"/>
      <c r="G22" s="60"/>
      <c r="H22" s="60"/>
      <c r="I22" s="61"/>
      <c r="J22" s="61"/>
      <c r="K22" s="60"/>
      <c r="L22" s="61"/>
      <c r="M22" s="60"/>
      <c r="N22" s="60"/>
      <c r="O22" s="60"/>
      <c r="P22" s="60"/>
      <c r="Q22" s="61"/>
      <c r="R22" s="61"/>
      <c r="S22" s="61"/>
    </row>
    <row r="23" spans="1:19" s="94" customFormat="1" ht="16.5" x14ac:dyDescent="0.25">
      <c r="A23" s="61"/>
      <c r="B23" s="205" t="s">
        <v>470</v>
      </c>
      <c r="C23" s="61"/>
      <c r="D23" s="204"/>
      <c r="E23" s="61"/>
      <c r="F23" s="60"/>
      <c r="G23" s="60"/>
      <c r="H23" s="60"/>
      <c r="I23" s="61"/>
      <c r="J23" s="61"/>
      <c r="K23" s="60"/>
      <c r="L23" s="61"/>
      <c r="M23" s="60"/>
      <c r="N23" s="60"/>
      <c r="O23" s="60"/>
      <c r="P23" s="60"/>
      <c r="Q23" s="61"/>
      <c r="R23" s="61"/>
      <c r="S23" s="61"/>
    </row>
    <row r="24" spans="1:19" s="94" customFormat="1" ht="16.5" x14ac:dyDescent="0.25">
      <c r="A24" s="61"/>
      <c r="B24" s="334" t="s">
        <v>478</v>
      </c>
      <c r="C24" s="205" t="s">
        <v>59</v>
      </c>
      <c r="D24" s="204"/>
      <c r="E24" s="61"/>
      <c r="F24" s="60"/>
      <c r="G24" s="60"/>
      <c r="H24" s="60"/>
      <c r="I24" s="61"/>
      <c r="J24" s="61"/>
      <c r="K24" s="60"/>
      <c r="L24" s="61"/>
      <c r="M24" s="60"/>
      <c r="N24" s="60"/>
      <c r="O24" s="60"/>
      <c r="P24" s="60"/>
      <c r="Q24" s="61"/>
      <c r="R24" s="61"/>
      <c r="S24" s="61"/>
    </row>
    <row r="25" spans="1:19" s="94" customFormat="1" ht="16.5" x14ac:dyDescent="0.25">
      <c r="A25" s="61"/>
      <c r="B25" s="334" t="s">
        <v>478</v>
      </c>
      <c r="C25" s="205" t="s">
        <v>296</v>
      </c>
      <c r="D25" s="204"/>
      <c r="E25" s="61"/>
      <c r="F25" s="60"/>
      <c r="G25" s="60"/>
      <c r="H25" s="60"/>
      <c r="I25" s="61"/>
      <c r="J25" s="61"/>
      <c r="K25" s="60"/>
      <c r="L25" s="61"/>
      <c r="M25" s="60"/>
      <c r="N25" s="60"/>
      <c r="O25" s="60"/>
      <c r="P25" s="60"/>
      <c r="Q25" s="61"/>
      <c r="R25" s="61"/>
      <c r="S25" s="61"/>
    </row>
    <row r="26" spans="1:19" s="94" customFormat="1" ht="16.5" x14ac:dyDescent="0.25">
      <c r="A26" s="61"/>
      <c r="B26" s="334" t="s">
        <v>478</v>
      </c>
      <c r="C26" s="205" t="s">
        <v>607</v>
      </c>
      <c r="D26" s="204"/>
      <c r="E26" s="61"/>
      <c r="F26" s="60"/>
      <c r="G26" s="60"/>
      <c r="H26" s="60"/>
      <c r="I26" s="61"/>
      <c r="J26" s="61"/>
      <c r="K26" s="60"/>
      <c r="L26" s="61"/>
      <c r="M26" s="60"/>
      <c r="N26" s="60"/>
      <c r="O26" s="60"/>
      <c r="P26" s="60"/>
      <c r="Q26" s="61"/>
      <c r="R26" s="61"/>
      <c r="S26" s="61"/>
    </row>
    <row r="27" spans="1:19" s="94" customFormat="1" ht="16.5" x14ac:dyDescent="0.25">
      <c r="A27" s="61"/>
      <c r="B27" s="334" t="s">
        <v>478</v>
      </c>
      <c r="C27" s="205" t="s">
        <v>608</v>
      </c>
      <c r="D27" s="204"/>
      <c r="E27" s="61"/>
      <c r="F27" s="60"/>
      <c r="G27" s="60"/>
      <c r="H27" s="60"/>
      <c r="I27" s="61"/>
      <c r="J27" s="61"/>
      <c r="K27" s="60"/>
      <c r="L27" s="61"/>
      <c r="M27" s="60"/>
      <c r="N27" s="60"/>
      <c r="O27" s="60"/>
      <c r="P27" s="60"/>
      <c r="Q27" s="61"/>
      <c r="R27" s="61"/>
      <c r="S27" s="61"/>
    </row>
    <row r="28" spans="1:19" s="94" customFormat="1" ht="16.5" x14ac:dyDescent="0.25">
      <c r="A28" s="61"/>
      <c r="B28" s="61"/>
      <c r="C28" s="205"/>
      <c r="D28" s="204"/>
      <c r="E28" s="61"/>
      <c r="F28" s="60"/>
      <c r="G28" s="60"/>
      <c r="H28" s="60"/>
      <c r="I28" s="61"/>
      <c r="J28" s="61"/>
      <c r="K28" s="60"/>
      <c r="L28" s="61"/>
      <c r="M28" s="60"/>
      <c r="N28" s="60"/>
      <c r="O28" s="60"/>
      <c r="P28" s="60"/>
      <c r="Q28" s="61"/>
      <c r="R28" s="61"/>
      <c r="S28" s="61"/>
    </row>
    <row r="29" spans="1:19" s="94" customFormat="1" ht="16.5" x14ac:dyDescent="0.25">
      <c r="A29" s="61"/>
      <c r="B29" s="264" t="s">
        <v>395</v>
      </c>
      <c r="C29" s="61"/>
      <c r="D29" s="204"/>
      <c r="E29" s="61"/>
      <c r="F29" s="60"/>
      <c r="G29" s="60"/>
      <c r="H29" s="60"/>
      <c r="I29" s="61"/>
      <c r="J29" s="61"/>
      <c r="K29" s="60"/>
      <c r="L29" s="61"/>
      <c r="M29" s="60"/>
      <c r="N29" s="60"/>
      <c r="O29" s="60"/>
      <c r="P29" s="60"/>
      <c r="Q29" s="61"/>
      <c r="R29" s="61"/>
      <c r="S29" s="61"/>
    </row>
    <row r="30" spans="1:19" s="94" customFormat="1" ht="16.5" x14ac:dyDescent="0.25">
      <c r="A30" s="61"/>
      <c r="B30" s="334" t="s">
        <v>478</v>
      </c>
      <c r="C30" s="205" t="s">
        <v>16</v>
      </c>
      <c r="D30" s="204"/>
      <c r="E30" s="61"/>
      <c r="F30" s="60"/>
      <c r="G30" s="60"/>
      <c r="H30" s="60"/>
      <c r="I30" s="61"/>
      <c r="J30" s="61"/>
      <c r="K30" s="60"/>
      <c r="L30" s="61"/>
      <c r="M30" s="60"/>
      <c r="N30" s="60"/>
      <c r="O30" s="60"/>
      <c r="P30" s="60"/>
      <c r="Q30" s="61"/>
      <c r="R30" s="61"/>
      <c r="S30" s="61"/>
    </row>
    <row r="31" spans="1:19" s="94" customFormat="1" ht="16.5" x14ac:dyDescent="0.25">
      <c r="A31" s="61"/>
      <c r="B31" s="334" t="s">
        <v>478</v>
      </c>
      <c r="C31" s="205" t="s">
        <v>628</v>
      </c>
      <c r="D31" s="204"/>
      <c r="E31" s="61"/>
      <c r="F31" s="60"/>
      <c r="G31" s="60"/>
      <c r="H31" s="60"/>
      <c r="I31" s="61"/>
      <c r="J31" s="61"/>
      <c r="K31" s="60"/>
      <c r="L31" s="61"/>
      <c r="M31" s="60"/>
      <c r="N31" s="60"/>
      <c r="O31" s="60"/>
      <c r="P31" s="60"/>
      <c r="Q31" s="61"/>
      <c r="R31" s="61"/>
      <c r="S31" s="61"/>
    </row>
    <row r="32" spans="1:19" s="94" customFormat="1" ht="16.5" x14ac:dyDescent="0.25">
      <c r="A32" s="61"/>
      <c r="B32" s="334" t="s">
        <v>478</v>
      </c>
      <c r="C32" s="205" t="s">
        <v>629</v>
      </c>
      <c r="D32" s="204"/>
      <c r="E32" s="61"/>
      <c r="F32" s="60"/>
      <c r="G32" s="60"/>
      <c r="H32" s="60"/>
      <c r="I32" s="61"/>
      <c r="J32" s="61"/>
      <c r="K32" s="60"/>
      <c r="L32" s="61"/>
      <c r="M32" s="60"/>
      <c r="N32" s="60"/>
      <c r="O32" s="60"/>
      <c r="P32" s="60"/>
      <c r="Q32" s="61"/>
      <c r="R32" s="61"/>
      <c r="S32" s="61"/>
    </row>
    <row r="33" spans="1:19" s="94" customFormat="1" ht="16.5" x14ac:dyDescent="0.25">
      <c r="A33" s="61"/>
      <c r="B33" s="334" t="s">
        <v>478</v>
      </c>
      <c r="C33" s="205" t="s">
        <v>630</v>
      </c>
      <c r="D33" s="204"/>
      <c r="E33" s="61"/>
      <c r="F33" s="60"/>
      <c r="G33" s="60"/>
      <c r="H33" s="60"/>
      <c r="I33" s="61"/>
      <c r="J33" s="61"/>
      <c r="K33" s="60"/>
      <c r="L33" s="61"/>
      <c r="M33" s="60"/>
      <c r="N33" s="60"/>
      <c r="O33" s="60"/>
      <c r="P33" s="60"/>
      <c r="Q33" s="61"/>
      <c r="R33" s="61"/>
      <c r="S33" s="61"/>
    </row>
    <row r="34" spans="1:19" s="94" customFormat="1" ht="16.5" x14ac:dyDescent="0.25">
      <c r="A34" s="61"/>
      <c r="B34" s="334" t="s">
        <v>478</v>
      </c>
      <c r="C34" s="205" t="s">
        <v>631</v>
      </c>
      <c r="D34" s="204"/>
      <c r="E34" s="61"/>
      <c r="F34" s="60"/>
      <c r="G34" s="60"/>
      <c r="H34" s="60"/>
      <c r="I34" s="61"/>
      <c r="J34" s="61"/>
      <c r="K34" s="60"/>
      <c r="L34" s="61"/>
      <c r="M34" s="60"/>
      <c r="N34" s="60"/>
      <c r="O34" s="60"/>
      <c r="P34" s="60"/>
      <c r="Q34" s="61"/>
      <c r="R34" s="61"/>
      <c r="S34" s="61"/>
    </row>
    <row r="35" spans="1:19" s="94" customFormat="1" ht="16.5" x14ac:dyDescent="0.25">
      <c r="A35" s="61"/>
      <c r="B35" s="334" t="s">
        <v>478</v>
      </c>
      <c r="C35" s="205" t="s">
        <v>572</v>
      </c>
      <c r="D35" s="204"/>
      <c r="E35" s="61"/>
      <c r="F35" s="60"/>
      <c r="G35" s="60"/>
      <c r="H35" s="60"/>
      <c r="I35" s="61"/>
      <c r="J35" s="61"/>
      <c r="K35" s="60"/>
      <c r="L35" s="61"/>
      <c r="M35" s="60"/>
      <c r="N35" s="60"/>
      <c r="O35" s="60"/>
      <c r="P35" s="60"/>
      <c r="Q35" s="61"/>
      <c r="R35" s="61"/>
      <c r="S35" s="61"/>
    </row>
    <row r="36" spans="1:19" s="94" customFormat="1" ht="16.5" x14ac:dyDescent="0.25">
      <c r="A36" s="61"/>
      <c r="B36" s="334" t="s">
        <v>478</v>
      </c>
      <c r="C36" s="205" t="s">
        <v>611</v>
      </c>
      <c r="D36" s="204"/>
      <c r="E36" s="61"/>
      <c r="F36" s="60"/>
      <c r="G36" s="60"/>
      <c r="H36" s="60"/>
      <c r="I36" s="61"/>
      <c r="J36" s="61"/>
      <c r="K36" s="60"/>
      <c r="L36" s="61"/>
      <c r="M36" s="60"/>
      <c r="N36" s="60"/>
      <c r="O36" s="60"/>
      <c r="P36" s="60"/>
      <c r="Q36" s="61"/>
      <c r="R36" s="61"/>
      <c r="S36" s="61"/>
    </row>
    <row r="37" spans="1:19" s="94" customFormat="1" ht="16.5" x14ac:dyDescent="0.25">
      <c r="A37" s="61"/>
      <c r="B37" s="334" t="s">
        <v>478</v>
      </c>
      <c r="C37" s="205" t="s">
        <v>399</v>
      </c>
      <c r="D37" s="204"/>
      <c r="E37" s="61"/>
      <c r="F37" s="60"/>
      <c r="G37" s="60"/>
      <c r="H37" s="60"/>
      <c r="I37" s="61"/>
      <c r="J37" s="61"/>
      <c r="K37" s="60"/>
      <c r="L37" s="61"/>
      <c r="M37" s="60"/>
      <c r="N37" s="60"/>
      <c r="O37" s="60"/>
      <c r="P37" s="60"/>
      <c r="Q37" s="61"/>
      <c r="R37" s="61"/>
      <c r="S37" s="61"/>
    </row>
    <row r="38" spans="1:19" s="94" customFormat="1" x14ac:dyDescent="0.25">
      <c r="A38" s="61"/>
      <c r="B38" s="61"/>
      <c r="C38" s="224"/>
      <c r="D38" s="61"/>
      <c r="E38" s="61"/>
      <c r="F38" s="60"/>
      <c r="G38" s="60"/>
      <c r="H38" s="60"/>
      <c r="I38" s="61"/>
      <c r="J38" s="61"/>
      <c r="K38" s="60"/>
      <c r="L38" s="61"/>
      <c r="M38" s="60"/>
      <c r="N38" s="60"/>
      <c r="O38" s="60"/>
      <c r="P38" s="60"/>
      <c r="Q38" s="61"/>
      <c r="R38" s="61"/>
      <c r="S38" s="61"/>
    </row>
    <row r="39" spans="1:19" s="94" customFormat="1" ht="15.75" customHeight="1" thickBot="1" x14ac:dyDescent="0.3">
      <c r="A39" s="61"/>
      <c r="B39" s="266" t="s">
        <v>19</v>
      </c>
      <c r="C39" s="61"/>
      <c r="D39" s="107"/>
      <c r="E39" s="107"/>
      <c r="F39" s="107"/>
      <c r="G39" s="107"/>
      <c r="H39" s="107"/>
      <c r="I39" s="61"/>
      <c r="J39" s="61"/>
      <c r="K39" s="60"/>
      <c r="L39" s="61"/>
      <c r="M39" s="60"/>
      <c r="N39" s="60"/>
      <c r="O39" s="60"/>
      <c r="P39" s="60"/>
      <c r="Q39" s="61"/>
      <c r="R39" s="61"/>
      <c r="S39" s="61"/>
    </row>
    <row r="40" spans="1:19" s="94" customFormat="1" ht="16.5" x14ac:dyDescent="0.25">
      <c r="A40" s="61"/>
      <c r="B40" s="61"/>
      <c r="C40" s="375" t="s">
        <v>187</v>
      </c>
      <c r="D40" s="376"/>
      <c r="E40" s="376"/>
      <c r="F40" s="376"/>
      <c r="G40" s="376"/>
      <c r="H40" s="377"/>
      <c r="I40" s="61"/>
      <c r="J40" s="61"/>
      <c r="K40" s="60"/>
      <c r="L40" s="61"/>
      <c r="M40" s="60"/>
      <c r="N40" s="60"/>
      <c r="O40" s="60"/>
      <c r="P40" s="60"/>
      <c r="Q40" s="61"/>
      <c r="R40" s="61"/>
      <c r="S40" s="61"/>
    </row>
    <row r="41" spans="1:19" s="94" customFormat="1" ht="16.5" x14ac:dyDescent="0.25">
      <c r="A41" s="61"/>
      <c r="B41" s="61"/>
      <c r="C41" s="206"/>
      <c r="D41" s="378" t="s">
        <v>16</v>
      </c>
      <c r="E41" s="378"/>
      <c r="F41" s="378"/>
      <c r="G41" s="378"/>
      <c r="H41" s="379"/>
      <c r="I41" s="61"/>
      <c r="J41" s="61"/>
      <c r="K41" s="60"/>
      <c r="L41" s="61"/>
      <c r="M41" s="60"/>
      <c r="N41" s="60"/>
      <c r="O41" s="60"/>
      <c r="P41" s="60"/>
      <c r="Q41" s="61"/>
      <c r="R41" s="61"/>
      <c r="S41" s="61"/>
    </row>
    <row r="42" spans="1:19" s="94" customFormat="1" ht="16.5" x14ac:dyDescent="0.25">
      <c r="A42" s="61"/>
      <c r="B42" s="61"/>
      <c r="C42" s="207"/>
      <c r="D42" s="397" t="s">
        <v>17</v>
      </c>
      <c r="E42" s="398"/>
      <c r="F42" s="398"/>
      <c r="G42" s="398"/>
      <c r="H42" s="399"/>
      <c r="I42" s="61"/>
      <c r="J42" s="61"/>
      <c r="K42" s="60"/>
      <c r="L42" s="61"/>
      <c r="M42" s="60"/>
      <c r="N42" s="60"/>
      <c r="O42" s="60"/>
      <c r="P42" s="60"/>
      <c r="Q42" s="61"/>
      <c r="R42" s="61"/>
      <c r="S42" s="61"/>
    </row>
    <row r="43" spans="1:19" s="94" customFormat="1" ht="17.25" thickBot="1" x14ac:dyDescent="0.3">
      <c r="A43" s="61"/>
      <c r="B43" s="61"/>
      <c r="C43" s="208"/>
      <c r="D43" s="400" t="s">
        <v>18</v>
      </c>
      <c r="E43" s="401"/>
      <c r="F43" s="401"/>
      <c r="G43" s="401"/>
      <c r="H43" s="402"/>
      <c r="I43" s="61"/>
      <c r="J43" s="61"/>
      <c r="K43" s="60"/>
      <c r="L43" s="61"/>
      <c r="M43" s="60"/>
      <c r="N43" s="60"/>
      <c r="O43" s="60"/>
      <c r="P43" s="60"/>
      <c r="Q43" s="61"/>
      <c r="R43" s="61"/>
      <c r="S43" s="61"/>
    </row>
    <row r="44" spans="1:19" ht="27.75" customHeight="1" thickBot="1" x14ac:dyDescent="0.3">
      <c r="A44" s="12"/>
      <c r="B44" s="12"/>
      <c r="F44" s="92"/>
      <c r="G44" s="92"/>
      <c r="H44" s="92"/>
      <c r="K44" s="92"/>
      <c r="M44" s="92"/>
      <c r="N44" s="92"/>
      <c r="O44" s="92"/>
      <c r="P44" s="92"/>
      <c r="S44" s="12"/>
    </row>
    <row r="45" spans="1:19" s="94" customFormat="1" ht="20.100000000000001" customHeight="1" thickBot="1" x14ac:dyDescent="0.3">
      <c r="A45" s="61"/>
      <c r="B45" s="61"/>
      <c r="C45" s="387" t="s">
        <v>11</v>
      </c>
      <c r="D45" s="388"/>
      <c r="E45" s="388"/>
      <c r="F45" s="388"/>
      <c r="G45" s="388"/>
      <c r="H45" s="388"/>
      <c r="I45" s="388"/>
      <c r="J45" s="389"/>
      <c r="K45" s="384" t="s">
        <v>533</v>
      </c>
      <c r="L45" s="384"/>
      <c r="M45" s="384"/>
      <c r="N45" s="384"/>
      <c r="O45" s="384"/>
      <c r="P45" s="384"/>
      <c r="Q45" s="393" t="s">
        <v>189</v>
      </c>
      <c r="R45" s="394"/>
      <c r="S45" s="61"/>
    </row>
    <row r="46" spans="1:19" s="94" customFormat="1" ht="20.100000000000001" customHeight="1" thickBot="1" x14ac:dyDescent="0.3">
      <c r="A46" s="61"/>
      <c r="B46" s="61"/>
      <c r="C46" s="390"/>
      <c r="D46" s="391"/>
      <c r="E46" s="391"/>
      <c r="F46" s="391"/>
      <c r="G46" s="391"/>
      <c r="H46" s="391"/>
      <c r="I46" s="391"/>
      <c r="J46" s="392"/>
      <c r="K46" s="385" t="s">
        <v>532</v>
      </c>
      <c r="L46" s="385"/>
      <c r="M46" s="386" t="s">
        <v>539</v>
      </c>
      <c r="N46" s="386"/>
      <c r="O46" s="383" t="s">
        <v>540</v>
      </c>
      <c r="P46" s="383"/>
      <c r="Q46" s="395"/>
      <c r="R46" s="396"/>
      <c r="S46" s="61"/>
    </row>
    <row r="47" spans="1:19" s="94" customFormat="1" ht="110.25" customHeight="1" thickBot="1" x14ac:dyDescent="0.3">
      <c r="A47" s="61"/>
      <c r="B47" s="61"/>
      <c r="C47" s="17" t="s">
        <v>15</v>
      </c>
      <c r="D47" s="18" t="s">
        <v>0</v>
      </c>
      <c r="E47" s="17" t="s">
        <v>8</v>
      </c>
      <c r="F47" s="17" t="s">
        <v>3</v>
      </c>
      <c r="G47" s="18" t="s">
        <v>10</v>
      </c>
      <c r="H47" s="17" t="s">
        <v>13</v>
      </c>
      <c r="I47" s="19" t="s">
        <v>14</v>
      </c>
      <c r="J47" s="20" t="s">
        <v>306</v>
      </c>
      <c r="K47" s="21" t="s">
        <v>534</v>
      </c>
      <c r="L47" s="21" t="s">
        <v>531</v>
      </c>
      <c r="M47" s="22" t="s">
        <v>541</v>
      </c>
      <c r="N47" s="22" t="s">
        <v>538</v>
      </c>
      <c r="O47" s="23" t="s">
        <v>535</v>
      </c>
      <c r="P47" s="24" t="s">
        <v>536</v>
      </c>
      <c r="Q47" s="257" t="s">
        <v>6</v>
      </c>
      <c r="R47" s="257" t="s">
        <v>188</v>
      </c>
      <c r="S47" s="61"/>
    </row>
    <row r="48" spans="1:19" s="94" customFormat="1" ht="30" customHeight="1" thickBot="1" x14ac:dyDescent="0.3">
      <c r="A48" s="61"/>
      <c r="B48" s="61"/>
      <c r="C48" s="184">
        <v>1</v>
      </c>
      <c r="D48" s="25"/>
      <c r="E48" s="26"/>
      <c r="F48" s="27"/>
      <c r="G48" s="28"/>
      <c r="H48" s="29"/>
      <c r="I48" s="82">
        <f>H48/1000</f>
        <v>0</v>
      </c>
      <c r="J48" s="272" t="str">
        <f>IF(G48="Gasolinas y naftas","32.216",IF(G48="Diésel","35.537",IF(G48="Gas Licuado", "26.260", IF(G48="Gas Natural","36.569"," "))))</f>
        <v xml:space="preserve"> </v>
      </c>
      <c r="K48" s="272" t="str">
        <f>IF(G48="Gasolinas y naftas", "0.0000693", IF(G48="Diésel", "0.0000741", IF(G48="Gas Licuado", "0.0000631", IF(G48= "Gas Natural", "0.0000561", " "))))</f>
        <v xml:space="preserve"> </v>
      </c>
      <c r="L48" s="272">
        <f>IFERROR(H48*J48*K48,0)</f>
        <v>0</v>
      </c>
      <c r="M48" s="272" t="str">
        <f>IF(J48="32.216", "0.000025", IF(J48="35.537", "0.0000039", IF(J48="26.260", "0.000062", IF(J48= "36.569", "0.000092", " "))))</f>
        <v xml:space="preserve"> </v>
      </c>
      <c r="N48" s="272">
        <f>IFERROR(H48*J48*M48,0)</f>
        <v>0</v>
      </c>
      <c r="O48" s="272" t="str">
        <f>IF(J48="32.216", "0.000008", IF(J48="35.537", "0.0000039", IF(J48="26.260", "0.0000002", IF(J48= "36.569", "0.000003", " "))))</f>
        <v xml:space="preserve"> </v>
      </c>
      <c r="P48" s="272">
        <f>IFERROR(H48*J48*O48,0)</f>
        <v>0</v>
      </c>
      <c r="Q48" s="30" t="s">
        <v>543</v>
      </c>
      <c r="R48" s="31">
        <f>L213/1000</f>
        <v>0</v>
      </c>
      <c r="S48" s="61"/>
    </row>
    <row r="49" spans="1:19" s="94" customFormat="1" ht="30" customHeight="1" thickBot="1" x14ac:dyDescent="0.3">
      <c r="A49" s="61"/>
      <c r="B49" s="61"/>
      <c r="C49" s="184">
        <v>2</v>
      </c>
      <c r="D49" s="25"/>
      <c r="E49" s="32"/>
      <c r="F49" s="33"/>
      <c r="G49" s="32"/>
      <c r="H49" s="34"/>
      <c r="I49" s="82">
        <f t="shared" ref="I49:I112" si="0">H49/1000</f>
        <v>0</v>
      </c>
      <c r="J49" s="273" t="str">
        <f t="shared" ref="J49:J112" si="1">IF(G49="Gasolinas y naftas","32.216",IF(G49="Diésel","35.537",IF(G49="Gas Licuado", "26.260", IF(G49="Gas Natural","36.569"," "))))</f>
        <v xml:space="preserve"> </v>
      </c>
      <c r="K49" s="273" t="str">
        <f t="shared" ref="K49:K112" si="2">IF(G49="Gasolinas y naftas", "0.0000693", IF(G49="Diésel", "0.0000741", IF(G49="Gas Licuado", "0.0000631", IF(G49= "Gas Natural", "0.0000561", " "))))</f>
        <v xml:space="preserve"> </v>
      </c>
      <c r="L49" s="273">
        <f>IFERROR(H49*J49*K49,0)</f>
        <v>0</v>
      </c>
      <c r="M49" s="273" t="str">
        <f t="shared" ref="M49:M112" si="3">IF(J49="32.216", "0.000025", IF(J49="35.537", "0.0000039", IF(J49="26.260", "0.000062", IF(J49= "36.569", "0.000092", " "))))</f>
        <v xml:space="preserve"> </v>
      </c>
      <c r="N49" s="273">
        <f t="shared" ref="N49:N112" si="4">IFERROR(H49*J49*M49,0)</f>
        <v>0</v>
      </c>
      <c r="O49" s="273" t="str">
        <f t="shared" ref="O49:O112" si="5">IF(J49="32.216", "0.000008", IF(J49="35.537", "0.0000039", IF(J49="26.260", "0.0000002", IF(J49= "36.569", "0.000003", " "))))</f>
        <v xml:space="preserve"> </v>
      </c>
      <c r="P49" s="273">
        <f>IFERROR(H49*J49*O49,0)</f>
        <v>0</v>
      </c>
      <c r="Q49" s="35" t="s">
        <v>542</v>
      </c>
      <c r="R49" s="36">
        <f>N214/1000</f>
        <v>0</v>
      </c>
      <c r="S49" s="61"/>
    </row>
    <row r="50" spans="1:19" s="94" customFormat="1" ht="30" customHeight="1" thickBot="1" x14ac:dyDescent="0.3">
      <c r="A50" s="61"/>
      <c r="B50" s="61"/>
      <c r="C50" s="184">
        <v>3</v>
      </c>
      <c r="D50" s="25"/>
      <c r="E50" s="37"/>
      <c r="F50" s="38"/>
      <c r="G50" s="37"/>
      <c r="H50" s="39"/>
      <c r="I50" s="274">
        <f t="shared" si="0"/>
        <v>0</v>
      </c>
      <c r="J50" s="273" t="str">
        <f t="shared" si="1"/>
        <v xml:space="preserve"> </v>
      </c>
      <c r="K50" s="273" t="str">
        <f t="shared" si="2"/>
        <v xml:space="preserve"> </v>
      </c>
      <c r="L50" s="273">
        <f>IFERROR(H50*J50*K50,0)</f>
        <v>0</v>
      </c>
      <c r="M50" s="273" t="str">
        <f t="shared" si="3"/>
        <v xml:space="preserve"> </v>
      </c>
      <c r="N50" s="273">
        <f t="shared" si="4"/>
        <v>0</v>
      </c>
      <c r="O50" s="273" t="str">
        <f t="shared" si="5"/>
        <v xml:space="preserve"> </v>
      </c>
      <c r="P50" s="273">
        <f t="shared" ref="P50:P113" si="6">IFERROR(H50*J50*O50,0)</f>
        <v>0</v>
      </c>
      <c r="Q50" s="35" t="s">
        <v>537</v>
      </c>
      <c r="R50" s="36">
        <f>P214/1000</f>
        <v>0</v>
      </c>
      <c r="S50" s="61"/>
    </row>
    <row r="51" spans="1:19" s="94" customFormat="1" ht="30" customHeight="1" thickBot="1" x14ac:dyDescent="0.3">
      <c r="A51" s="61"/>
      <c r="B51" s="61"/>
      <c r="C51" s="184">
        <v>4</v>
      </c>
      <c r="D51" s="40"/>
      <c r="E51" s="28"/>
      <c r="F51" s="41"/>
      <c r="G51" s="28"/>
      <c r="H51" s="42"/>
      <c r="I51" s="82">
        <f t="shared" si="0"/>
        <v>0</v>
      </c>
      <c r="J51" s="273" t="str">
        <f t="shared" si="1"/>
        <v xml:space="preserve"> </v>
      </c>
      <c r="K51" s="273" t="str">
        <f t="shared" si="2"/>
        <v xml:space="preserve"> </v>
      </c>
      <c r="L51" s="273">
        <f>IFERROR(H51*J51*K51,0)</f>
        <v>0</v>
      </c>
      <c r="M51" s="273" t="str">
        <f t="shared" si="3"/>
        <v xml:space="preserve"> </v>
      </c>
      <c r="N51" s="273">
        <f t="shared" si="4"/>
        <v>0</v>
      </c>
      <c r="O51" s="273" t="str">
        <f t="shared" si="5"/>
        <v xml:space="preserve"> </v>
      </c>
      <c r="P51" s="273">
        <f t="shared" si="6"/>
        <v>0</v>
      </c>
      <c r="Q51" s="43" t="s">
        <v>180</v>
      </c>
      <c r="R51" s="44">
        <f>Transporte!S36</f>
        <v>0</v>
      </c>
      <c r="S51" s="61"/>
    </row>
    <row r="52" spans="1:19" s="94" customFormat="1" ht="30" customHeight="1" thickBot="1" x14ac:dyDescent="0.3">
      <c r="A52" s="61"/>
      <c r="B52" s="61"/>
      <c r="C52" s="184">
        <v>5</v>
      </c>
      <c r="D52" s="45"/>
      <c r="E52" s="28"/>
      <c r="F52" s="41"/>
      <c r="G52" s="28"/>
      <c r="H52" s="42"/>
      <c r="I52" s="82">
        <f t="shared" si="0"/>
        <v>0</v>
      </c>
      <c r="J52" s="273" t="str">
        <f t="shared" si="1"/>
        <v xml:space="preserve"> </v>
      </c>
      <c r="K52" s="273" t="str">
        <f t="shared" si="2"/>
        <v xml:space="preserve"> </v>
      </c>
      <c r="L52" s="273">
        <f t="shared" ref="L52:L115" si="7">IFERROR(H52*J52*K52,0)</f>
        <v>0</v>
      </c>
      <c r="M52" s="273" t="str">
        <f t="shared" si="3"/>
        <v xml:space="preserve"> </v>
      </c>
      <c r="N52" s="273">
        <f t="shared" si="4"/>
        <v>0</v>
      </c>
      <c r="O52" s="273" t="str">
        <f t="shared" si="5"/>
        <v xml:space="preserve"> </v>
      </c>
      <c r="P52" s="273">
        <f t="shared" si="6"/>
        <v>0</v>
      </c>
      <c r="Q52" s="381"/>
      <c r="R52" s="382"/>
      <c r="S52" s="61"/>
    </row>
    <row r="53" spans="1:19" s="94" customFormat="1" ht="30" customHeight="1" thickBot="1" x14ac:dyDescent="0.3">
      <c r="A53" s="61"/>
      <c r="B53" s="61"/>
      <c r="C53" s="184">
        <v>6</v>
      </c>
      <c r="D53" s="45"/>
      <c r="E53" s="28"/>
      <c r="F53" s="41"/>
      <c r="G53" s="28"/>
      <c r="H53" s="42"/>
      <c r="I53" s="82">
        <f t="shared" si="0"/>
        <v>0</v>
      </c>
      <c r="J53" s="273" t="str">
        <f t="shared" si="1"/>
        <v xml:space="preserve"> </v>
      </c>
      <c r="K53" s="273" t="str">
        <f t="shared" si="2"/>
        <v xml:space="preserve"> </v>
      </c>
      <c r="L53" s="273">
        <f t="shared" si="7"/>
        <v>0</v>
      </c>
      <c r="M53" s="273" t="str">
        <f t="shared" si="3"/>
        <v xml:space="preserve"> </v>
      </c>
      <c r="N53" s="273">
        <f t="shared" si="4"/>
        <v>0</v>
      </c>
      <c r="O53" s="273" t="str">
        <f t="shared" si="5"/>
        <v xml:space="preserve"> </v>
      </c>
      <c r="P53" s="273">
        <f t="shared" si="6"/>
        <v>0</v>
      </c>
      <c r="Q53" s="46"/>
      <c r="R53" s="46"/>
      <c r="S53" s="61"/>
    </row>
    <row r="54" spans="1:19" s="94" customFormat="1" ht="30" customHeight="1" thickBot="1" x14ac:dyDescent="0.3">
      <c r="A54" s="61"/>
      <c r="B54" s="61"/>
      <c r="C54" s="184">
        <v>7</v>
      </c>
      <c r="D54" s="45"/>
      <c r="E54" s="28"/>
      <c r="F54" s="41"/>
      <c r="G54" s="28"/>
      <c r="H54" s="42"/>
      <c r="I54" s="82">
        <f t="shared" si="0"/>
        <v>0</v>
      </c>
      <c r="J54" s="273" t="str">
        <f t="shared" si="1"/>
        <v xml:space="preserve"> </v>
      </c>
      <c r="K54" s="273" t="str">
        <f t="shared" si="2"/>
        <v xml:space="preserve"> </v>
      </c>
      <c r="L54" s="273">
        <f t="shared" si="7"/>
        <v>0</v>
      </c>
      <c r="M54" s="273" t="str">
        <f t="shared" si="3"/>
        <v xml:space="preserve"> </v>
      </c>
      <c r="N54" s="273">
        <f t="shared" si="4"/>
        <v>0</v>
      </c>
      <c r="O54" s="273" t="str">
        <f t="shared" si="5"/>
        <v xml:space="preserve"> </v>
      </c>
      <c r="P54" s="273">
        <f t="shared" si="6"/>
        <v>0</v>
      </c>
      <c r="Q54" s="47"/>
      <c r="R54" s="47"/>
      <c r="S54" s="61"/>
    </row>
    <row r="55" spans="1:19" s="94" customFormat="1" ht="30" customHeight="1" thickBot="1" x14ac:dyDescent="0.3">
      <c r="A55" s="61"/>
      <c r="B55" s="61"/>
      <c r="C55" s="184">
        <v>8</v>
      </c>
      <c r="D55" s="45"/>
      <c r="E55" s="28"/>
      <c r="F55" s="41"/>
      <c r="G55" s="28"/>
      <c r="H55" s="42"/>
      <c r="I55" s="82">
        <f t="shared" si="0"/>
        <v>0</v>
      </c>
      <c r="J55" s="273" t="str">
        <f t="shared" si="1"/>
        <v xml:space="preserve"> </v>
      </c>
      <c r="K55" s="273" t="str">
        <f t="shared" si="2"/>
        <v xml:space="preserve"> </v>
      </c>
      <c r="L55" s="273">
        <f t="shared" si="7"/>
        <v>0</v>
      </c>
      <c r="M55" s="273" t="str">
        <f t="shared" si="3"/>
        <v xml:space="preserve"> </v>
      </c>
      <c r="N55" s="273">
        <f t="shared" si="4"/>
        <v>0</v>
      </c>
      <c r="O55" s="273" t="str">
        <f t="shared" si="5"/>
        <v xml:space="preserve"> </v>
      </c>
      <c r="P55" s="273">
        <f t="shared" si="6"/>
        <v>0</v>
      </c>
      <c r="Q55" s="61"/>
      <c r="R55" s="61"/>
      <c r="S55" s="61"/>
    </row>
    <row r="56" spans="1:19" s="94" customFormat="1" ht="30" customHeight="1" thickBot="1" x14ac:dyDescent="0.3">
      <c r="A56" s="61"/>
      <c r="B56" s="61"/>
      <c r="C56" s="184">
        <v>9</v>
      </c>
      <c r="D56" s="45"/>
      <c r="E56" s="28"/>
      <c r="F56" s="41"/>
      <c r="G56" s="28"/>
      <c r="H56" s="42"/>
      <c r="I56" s="82">
        <f t="shared" si="0"/>
        <v>0</v>
      </c>
      <c r="J56" s="273" t="str">
        <f t="shared" si="1"/>
        <v xml:space="preserve"> </v>
      </c>
      <c r="K56" s="273" t="str">
        <f t="shared" si="2"/>
        <v xml:space="preserve"> </v>
      </c>
      <c r="L56" s="273">
        <f t="shared" si="7"/>
        <v>0</v>
      </c>
      <c r="M56" s="273" t="str">
        <f t="shared" si="3"/>
        <v xml:space="preserve"> </v>
      </c>
      <c r="N56" s="273">
        <f t="shared" si="4"/>
        <v>0</v>
      </c>
      <c r="O56" s="273" t="str">
        <f t="shared" si="5"/>
        <v xml:space="preserve"> </v>
      </c>
      <c r="P56" s="273">
        <f t="shared" si="6"/>
        <v>0</v>
      </c>
      <c r="Q56" s="61"/>
      <c r="R56" s="61"/>
      <c r="S56" s="61"/>
    </row>
    <row r="57" spans="1:19" s="94" customFormat="1" ht="30" customHeight="1" thickBot="1" x14ac:dyDescent="0.3">
      <c r="A57" s="61"/>
      <c r="B57" s="61"/>
      <c r="C57" s="184">
        <v>10</v>
      </c>
      <c r="D57" s="45"/>
      <c r="E57" s="28"/>
      <c r="F57" s="41"/>
      <c r="G57" s="28"/>
      <c r="H57" s="42"/>
      <c r="I57" s="82">
        <f t="shared" si="0"/>
        <v>0</v>
      </c>
      <c r="J57" s="273" t="str">
        <f t="shared" si="1"/>
        <v xml:space="preserve"> </v>
      </c>
      <c r="K57" s="273" t="str">
        <f t="shared" si="2"/>
        <v xml:space="preserve"> </v>
      </c>
      <c r="L57" s="273">
        <f t="shared" si="7"/>
        <v>0</v>
      </c>
      <c r="M57" s="273" t="str">
        <f t="shared" si="3"/>
        <v xml:space="preserve"> </v>
      </c>
      <c r="N57" s="273">
        <f t="shared" si="4"/>
        <v>0</v>
      </c>
      <c r="O57" s="273" t="str">
        <f t="shared" si="5"/>
        <v xml:space="preserve"> </v>
      </c>
      <c r="P57" s="273">
        <f t="shared" si="6"/>
        <v>0</v>
      </c>
      <c r="Q57" s="61"/>
      <c r="R57" s="61"/>
      <c r="S57" s="61"/>
    </row>
    <row r="58" spans="1:19" s="94" customFormat="1" ht="30" customHeight="1" thickBot="1" x14ac:dyDescent="0.3">
      <c r="A58" s="61"/>
      <c r="B58" s="61"/>
      <c r="C58" s="184">
        <v>11</v>
      </c>
      <c r="D58" s="45"/>
      <c r="E58" s="28"/>
      <c r="F58" s="41"/>
      <c r="G58" s="28"/>
      <c r="H58" s="42"/>
      <c r="I58" s="82">
        <f t="shared" si="0"/>
        <v>0</v>
      </c>
      <c r="J58" s="273" t="str">
        <f t="shared" si="1"/>
        <v xml:space="preserve"> </v>
      </c>
      <c r="K58" s="273" t="str">
        <f t="shared" si="2"/>
        <v xml:space="preserve"> </v>
      </c>
      <c r="L58" s="273">
        <f t="shared" si="7"/>
        <v>0</v>
      </c>
      <c r="M58" s="273" t="str">
        <f t="shared" si="3"/>
        <v xml:space="preserve"> </v>
      </c>
      <c r="N58" s="273">
        <f t="shared" si="4"/>
        <v>0</v>
      </c>
      <c r="O58" s="273" t="str">
        <f t="shared" si="5"/>
        <v xml:space="preserve"> </v>
      </c>
      <c r="P58" s="273">
        <f t="shared" si="6"/>
        <v>0</v>
      </c>
      <c r="Q58" s="61"/>
      <c r="R58" s="61"/>
      <c r="S58" s="61"/>
    </row>
    <row r="59" spans="1:19" s="94" customFormat="1" ht="30" customHeight="1" thickBot="1" x14ac:dyDescent="0.3">
      <c r="A59" s="61"/>
      <c r="B59" s="61"/>
      <c r="C59" s="184">
        <v>12</v>
      </c>
      <c r="D59" s="45"/>
      <c r="E59" s="28"/>
      <c r="F59" s="41"/>
      <c r="G59" s="28"/>
      <c r="H59" s="42"/>
      <c r="I59" s="82">
        <f t="shared" si="0"/>
        <v>0</v>
      </c>
      <c r="J59" s="272" t="str">
        <f t="shared" si="1"/>
        <v xml:space="preserve"> </v>
      </c>
      <c r="K59" s="272" t="str">
        <f t="shared" si="2"/>
        <v xml:space="preserve"> </v>
      </c>
      <c r="L59" s="272">
        <f t="shared" si="7"/>
        <v>0</v>
      </c>
      <c r="M59" s="272" t="str">
        <f t="shared" si="3"/>
        <v xml:space="preserve"> </v>
      </c>
      <c r="N59" s="272">
        <f t="shared" si="4"/>
        <v>0</v>
      </c>
      <c r="O59" s="272" t="str">
        <f t="shared" si="5"/>
        <v xml:space="preserve"> </v>
      </c>
      <c r="P59" s="272">
        <f t="shared" si="6"/>
        <v>0</v>
      </c>
      <c r="Q59" s="61"/>
      <c r="R59" s="61"/>
      <c r="S59" s="61"/>
    </row>
    <row r="60" spans="1:19" s="94" customFormat="1" ht="30" customHeight="1" thickBot="1" x14ac:dyDescent="0.3">
      <c r="A60" s="61"/>
      <c r="B60" s="61"/>
      <c r="C60" s="184">
        <v>13</v>
      </c>
      <c r="D60" s="45"/>
      <c r="E60" s="28"/>
      <c r="F60" s="41"/>
      <c r="G60" s="28"/>
      <c r="H60" s="42"/>
      <c r="I60" s="82">
        <f t="shared" si="0"/>
        <v>0</v>
      </c>
      <c r="J60" s="273" t="str">
        <f t="shared" si="1"/>
        <v xml:space="preserve"> </v>
      </c>
      <c r="K60" s="273" t="str">
        <f t="shared" si="2"/>
        <v xml:space="preserve"> </v>
      </c>
      <c r="L60" s="273">
        <f t="shared" si="7"/>
        <v>0</v>
      </c>
      <c r="M60" s="273" t="str">
        <f t="shared" si="3"/>
        <v xml:space="preserve"> </v>
      </c>
      <c r="N60" s="273">
        <f t="shared" si="4"/>
        <v>0</v>
      </c>
      <c r="O60" s="273" t="str">
        <f t="shared" si="5"/>
        <v xml:space="preserve"> </v>
      </c>
      <c r="P60" s="273">
        <f t="shared" si="6"/>
        <v>0</v>
      </c>
      <c r="Q60" s="61"/>
      <c r="R60" s="61"/>
      <c r="S60" s="61"/>
    </row>
    <row r="61" spans="1:19" s="94" customFormat="1" ht="30" customHeight="1" thickBot="1" x14ac:dyDescent="0.3">
      <c r="A61" s="61"/>
      <c r="B61" s="61"/>
      <c r="C61" s="184">
        <v>14</v>
      </c>
      <c r="D61" s="45"/>
      <c r="E61" s="28"/>
      <c r="F61" s="41"/>
      <c r="G61" s="28"/>
      <c r="H61" s="42"/>
      <c r="I61" s="82">
        <f t="shared" si="0"/>
        <v>0</v>
      </c>
      <c r="J61" s="273" t="str">
        <f t="shared" si="1"/>
        <v xml:space="preserve"> </v>
      </c>
      <c r="K61" s="273" t="str">
        <f t="shared" si="2"/>
        <v xml:space="preserve"> </v>
      </c>
      <c r="L61" s="273">
        <f t="shared" si="7"/>
        <v>0</v>
      </c>
      <c r="M61" s="273" t="str">
        <f t="shared" si="3"/>
        <v xml:space="preserve"> </v>
      </c>
      <c r="N61" s="273">
        <f t="shared" si="4"/>
        <v>0</v>
      </c>
      <c r="O61" s="273" t="str">
        <f t="shared" si="5"/>
        <v xml:space="preserve"> </v>
      </c>
      <c r="P61" s="273">
        <f t="shared" si="6"/>
        <v>0</v>
      </c>
      <c r="Q61" s="61"/>
      <c r="R61" s="61"/>
      <c r="S61" s="61"/>
    </row>
    <row r="62" spans="1:19" s="94" customFormat="1" ht="30" customHeight="1" thickBot="1" x14ac:dyDescent="0.3">
      <c r="A62" s="61"/>
      <c r="B62" s="61"/>
      <c r="C62" s="184">
        <v>15</v>
      </c>
      <c r="D62" s="45"/>
      <c r="E62" s="28"/>
      <c r="F62" s="41"/>
      <c r="G62" s="28"/>
      <c r="H62" s="42"/>
      <c r="I62" s="82">
        <f t="shared" si="0"/>
        <v>0</v>
      </c>
      <c r="J62" s="273" t="str">
        <f t="shared" si="1"/>
        <v xml:space="preserve"> </v>
      </c>
      <c r="K62" s="273" t="str">
        <f t="shared" si="2"/>
        <v xml:space="preserve"> </v>
      </c>
      <c r="L62" s="273">
        <f t="shared" si="7"/>
        <v>0</v>
      </c>
      <c r="M62" s="273" t="str">
        <f t="shared" si="3"/>
        <v xml:space="preserve"> </v>
      </c>
      <c r="N62" s="273">
        <f t="shared" si="4"/>
        <v>0</v>
      </c>
      <c r="O62" s="273" t="str">
        <f t="shared" si="5"/>
        <v xml:space="preserve"> </v>
      </c>
      <c r="P62" s="273">
        <f t="shared" si="6"/>
        <v>0</v>
      </c>
      <c r="Q62" s="61"/>
      <c r="R62" s="61"/>
      <c r="S62" s="61"/>
    </row>
    <row r="63" spans="1:19" s="94" customFormat="1" ht="30" customHeight="1" thickBot="1" x14ac:dyDescent="0.3">
      <c r="A63" s="61"/>
      <c r="B63" s="61"/>
      <c r="C63" s="184">
        <v>16</v>
      </c>
      <c r="D63" s="45"/>
      <c r="E63" s="28"/>
      <c r="F63" s="41"/>
      <c r="G63" s="28"/>
      <c r="H63" s="42"/>
      <c r="I63" s="82">
        <f t="shared" si="0"/>
        <v>0</v>
      </c>
      <c r="J63" s="273" t="str">
        <f t="shared" si="1"/>
        <v xml:space="preserve"> </v>
      </c>
      <c r="K63" s="273" t="str">
        <f t="shared" si="2"/>
        <v xml:space="preserve"> </v>
      </c>
      <c r="L63" s="273">
        <f t="shared" si="7"/>
        <v>0</v>
      </c>
      <c r="M63" s="273" t="str">
        <f t="shared" si="3"/>
        <v xml:space="preserve"> </v>
      </c>
      <c r="N63" s="273">
        <f t="shared" si="4"/>
        <v>0</v>
      </c>
      <c r="O63" s="273" t="str">
        <f t="shared" si="5"/>
        <v xml:space="preserve"> </v>
      </c>
      <c r="P63" s="273">
        <f t="shared" si="6"/>
        <v>0</v>
      </c>
      <c r="Q63" s="61"/>
      <c r="R63" s="61"/>
      <c r="S63" s="61"/>
    </row>
    <row r="64" spans="1:19" s="94" customFormat="1" ht="30" customHeight="1" thickBot="1" x14ac:dyDescent="0.3">
      <c r="A64" s="61"/>
      <c r="B64" s="61"/>
      <c r="C64" s="184">
        <v>17</v>
      </c>
      <c r="D64" s="45"/>
      <c r="E64" s="28"/>
      <c r="F64" s="41"/>
      <c r="G64" s="28"/>
      <c r="H64" s="42"/>
      <c r="I64" s="82">
        <f t="shared" si="0"/>
        <v>0</v>
      </c>
      <c r="J64" s="273" t="str">
        <f t="shared" si="1"/>
        <v xml:space="preserve"> </v>
      </c>
      <c r="K64" s="273" t="str">
        <f t="shared" si="2"/>
        <v xml:space="preserve"> </v>
      </c>
      <c r="L64" s="273">
        <f t="shared" si="7"/>
        <v>0</v>
      </c>
      <c r="M64" s="273" t="str">
        <f t="shared" si="3"/>
        <v xml:space="preserve"> </v>
      </c>
      <c r="N64" s="273">
        <f t="shared" si="4"/>
        <v>0</v>
      </c>
      <c r="O64" s="273" t="str">
        <f t="shared" si="5"/>
        <v xml:space="preserve"> </v>
      </c>
      <c r="P64" s="273">
        <f t="shared" si="6"/>
        <v>0</v>
      </c>
      <c r="Q64" s="61"/>
      <c r="R64" s="61"/>
      <c r="S64" s="61"/>
    </row>
    <row r="65" spans="1:19" s="94" customFormat="1" ht="30" customHeight="1" thickBot="1" x14ac:dyDescent="0.3">
      <c r="A65" s="61"/>
      <c r="B65" s="61"/>
      <c r="C65" s="184">
        <v>18</v>
      </c>
      <c r="D65" s="45"/>
      <c r="E65" s="28"/>
      <c r="F65" s="41"/>
      <c r="G65" s="28"/>
      <c r="H65" s="42"/>
      <c r="I65" s="82">
        <f t="shared" si="0"/>
        <v>0</v>
      </c>
      <c r="J65" s="273" t="str">
        <f t="shared" si="1"/>
        <v xml:space="preserve"> </v>
      </c>
      <c r="K65" s="273" t="str">
        <f t="shared" si="2"/>
        <v xml:space="preserve"> </v>
      </c>
      <c r="L65" s="273">
        <f t="shared" si="7"/>
        <v>0</v>
      </c>
      <c r="M65" s="273" t="str">
        <f t="shared" si="3"/>
        <v xml:space="preserve"> </v>
      </c>
      <c r="N65" s="273">
        <f t="shared" si="4"/>
        <v>0</v>
      </c>
      <c r="O65" s="273" t="str">
        <f t="shared" si="5"/>
        <v xml:space="preserve"> </v>
      </c>
      <c r="P65" s="273">
        <f t="shared" si="6"/>
        <v>0</v>
      </c>
      <c r="Q65" s="61"/>
      <c r="R65" s="61"/>
      <c r="S65" s="61"/>
    </row>
    <row r="66" spans="1:19" s="94" customFormat="1" ht="30" customHeight="1" thickBot="1" x14ac:dyDescent="0.3">
      <c r="A66" s="61"/>
      <c r="B66" s="61"/>
      <c r="C66" s="184">
        <v>19</v>
      </c>
      <c r="D66" s="45"/>
      <c r="E66" s="28"/>
      <c r="F66" s="41"/>
      <c r="G66" s="28"/>
      <c r="H66" s="42"/>
      <c r="I66" s="82">
        <f t="shared" si="0"/>
        <v>0</v>
      </c>
      <c r="J66" s="273" t="str">
        <f t="shared" si="1"/>
        <v xml:space="preserve"> </v>
      </c>
      <c r="K66" s="273" t="str">
        <f t="shared" si="2"/>
        <v xml:space="preserve"> </v>
      </c>
      <c r="L66" s="273">
        <f t="shared" si="7"/>
        <v>0</v>
      </c>
      <c r="M66" s="273" t="str">
        <f t="shared" si="3"/>
        <v xml:space="preserve"> </v>
      </c>
      <c r="N66" s="273">
        <f t="shared" si="4"/>
        <v>0</v>
      </c>
      <c r="O66" s="273" t="str">
        <f t="shared" si="5"/>
        <v xml:space="preserve"> </v>
      </c>
      <c r="P66" s="273">
        <f t="shared" si="6"/>
        <v>0</v>
      </c>
      <c r="Q66" s="61"/>
      <c r="R66" s="61"/>
      <c r="S66" s="61"/>
    </row>
    <row r="67" spans="1:19" s="94" customFormat="1" ht="30" customHeight="1" thickBot="1" x14ac:dyDescent="0.3">
      <c r="A67" s="61"/>
      <c r="B67" s="61"/>
      <c r="C67" s="184">
        <v>20</v>
      </c>
      <c r="D67" s="45"/>
      <c r="E67" s="28"/>
      <c r="F67" s="41"/>
      <c r="G67" s="28"/>
      <c r="H67" s="42"/>
      <c r="I67" s="82">
        <f t="shared" si="0"/>
        <v>0</v>
      </c>
      <c r="J67" s="273" t="str">
        <f t="shared" si="1"/>
        <v xml:space="preserve"> </v>
      </c>
      <c r="K67" s="273" t="str">
        <f t="shared" si="2"/>
        <v xml:space="preserve"> </v>
      </c>
      <c r="L67" s="273">
        <f t="shared" si="7"/>
        <v>0</v>
      </c>
      <c r="M67" s="273" t="str">
        <f t="shared" si="3"/>
        <v xml:space="preserve"> </v>
      </c>
      <c r="N67" s="273">
        <f t="shared" si="4"/>
        <v>0</v>
      </c>
      <c r="O67" s="273" t="str">
        <f t="shared" si="5"/>
        <v xml:space="preserve"> </v>
      </c>
      <c r="P67" s="273">
        <f t="shared" si="6"/>
        <v>0</v>
      </c>
      <c r="Q67" s="61"/>
      <c r="R67" s="61"/>
      <c r="S67" s="61"/>
    </row>
    <row r="68" spans="1:19" s="94" customFormat="1" ht="30" customHeight="1" thickBot="1" x14ac:dyDescent="0.3">
      <c r="A68" s="61"/>
      <c r="B68" s="61"/>
      <c r="C68" s="184">
        <v>21</v>
      </c>
      <c r="D68" s="45"/>
      <c r="E68" s="28"/>
      <c r="F68" s="41"/>
      <c r="G68" s="28"/>
      <c r="H68" s="42"/>
      <c r="I68" s="82">
        <f t="shared" si="0"/>
        <v>0</v>
      </c>
      <c r="J68" s="273" t="str">
        <f t="shared" si="1"/>
        <v xml:space="preserve"> </v>
      </c>
      <c r="K68" s="273" t="str">
        <f t="shared" si="2"/>
        <v xml:space="preserve"> </v>
      </c>
      <c r="L68" s="273">
        <f t="shared" si="7"/>
        <v>0</v>
      </c>
      <c r="M68" s="273" t="str">
        <f t="shared" si="3"/>
        <v xml:space="preserve"> </v>
      </c>
      <c r="N68" s="273">
        <f t="shared" si="4"/>
        <v>0</v>
      </c>
      <c r="O68" s="273" t="str">
        <f t="shared" si="5"/>
        <v xml:space="preserve"> </v>
      </c>
      <c r="P68" s="273">
        <f t="shared" si="6"/>
        <v>0</v>
      </c>
      <c r="Q68" s="61"/>
      <c r="R68" s="61"/>
      <c r="S68" s="61"/>
    </row>
    <row r="69" spans="1:19" s="94" customFormat="1" ht="30" customHeight="1" thickBot="1" x14ac:dyDescent="0.3">
      <c r="A69" s="61"/>
      <c r="B69" s="61"/>
      <c r="C69" s="184">
        <v>22</v>
      </c>
      <c r="D69" s="45"/>
      <c r="E69" s="28"/>
      <c r="F69" s="41"/>
      <c r="G69" s="28"/>
      <c r="H69" s="42"/>
      <c r="I69" s="82">
        <f t="shared" si="0"/>
        <v>0</v>
      </c>
      <c r="J69" s="273" t="str">
        <f t="shared" si="1"/>
        <v xml:space="preserve"> </v>
      </c>
      <c r="K69" s="273" t="str">
        <f t="shared" si="2"/>
        <v xml:space="preserve"> </v>
      </c>
      <c r="L69" s="273">
        <f t="shared" si="7"/>
        <v>0</v>
      </c>
      <c r="M69" s="273" t="str">
        <f t="shared" si="3"/>
        <v xml:space="preserve"> </v>
      </c>
      <c r="N69" s="273">
        <f t="shared" si="4"/>
        <v>0</v>
      </c>
      <c r="O69" s="273" t="str">
        <f t="shared" si="5"/>
        <v xml:space="preserve"> </v>
      </c>
      <c r="P69" s="273">
        <f t="shared" si="6"/>
        <v>0</v>
      </c>
      <c r="Q69" s="61"/>
      <c r="R69" s="61"/>
      <c r="S69" s="61"/>
    </row>
    <row r="70" spans="1:19" s="94" customFormat="1" ht="30" customHeight="1" thickBot="1" x14ac:dyDescent="0.3">
      <c r="A70" s="61"/>
      <c r="B70" s="61"/>
      <c r="C70" s="184">
        <v>23</v>
      </c>
      <c r="D70" s="45"/>
      <c r="E70" s="28"/>
      <c r="F70" s="41"/>
      <c r="G70" s="28"/>
      <c r="H70" s="42"/>
      <c r="I70" s="82">
        <f t="shared" si="0"/>
        <v>0</v>
      </c>
      <c r="J70" s="272" t="str">
        <f t="shared" si="1"/>
        <v xml:space="preserve"> </v>
      </c>
      <c r="K70" s="272" t="str">
        <f t="shared" si="2"/>
        <v xml:space="preserve"> </v>
      </c>
      <c r="L70" s="272">
        <f t="shared" si="7"/>
        <v>0</v>
      </c>
      <c r="M70" s="272" t="str">
        <f t="shared" si="3"/>
        <v xml:space="preserve"> </v>
      </c>
      <c r="N70" s="272">
        <f t="shared" si="4"/>
        <v>0</v>
      </c>
      <c r="O70" s="272" t="str">
        <f t="shared" si="5"/>
        <v xml:space="preserve"> </v>
      </c>
      <c r="P70" s="272">
        <f t="shared" si="6"/>
        <v>0</v>
      </c>
      <c r="Q70" s="61"/>
      <c r="R70" s="61"/>
      <c r="S70" s="61"/>
    </row>
    <row r="71" spans="1:19" s="94" customFormat="1" ht="30" customHeight="1" thickBot="1" x14ac:dyDescent="0.3">
      <c r="A71" s="61"/>
      <c r="B71" s="61"/>
      <c r="C71" s="184">
        <v>24</v>
      </c>
      <c r="D71" s="45"/>
      <c r="E71" s="28"/>
      <c r="F71" s="41"/>
      <c r="G71" s="28"/>
      <c r="H71" s="42"/>
      <c r="I71" s="82">
        <f t="shared" si="0"/>
        <v>0</v>
      </c>
      <c r="J71" s="273" t="str">
        <f t="shared" si="1"/>
        <v xml:space="preserve"> </v>
      </c>
      <c r="K71" s="273" t="str">
        <f t="shared" si="2"/>
        <v xml:space="preserve"> </v>
      </c>
      <c r="L71" s="273">
        <f t="shared" si="7"/>
        <v>0</v>
      </c>
      <c r="M71" s="273" t="str">
        <f t="shared" si="3"/>
        <v xml:space="preserve"> </v>
      </c>
      <c r="N71" s="273">
        <f t="shared" si="4"/>
        <v>0</v>
      </c>
      <c r="O71" s="273" t="str">
        <f t="shared" si="5"/>
        <v xml:space="preserve"> </v>
      </c>
      <c r="P71" s="273">
        <f t="shared" si="6"/>
        <v>0</v>
      </c>
      <c r="Q71" s="61"/>
      <c r="R71" s="61"/>
      <c r="S71" s="61"/>
    </row>
    <row r="72" spans="1:19" s="94" customFormat="1" ht="30" customHeight="1" thickBot="1" x14ac:dyDescent="0.3">
      <c r="A72" s="61"/>
      <c r="B72" s="61"/>
      <c r="C72" s="184">
        <v>25</v>
      </c>
      <c r="D72" s="45"/>
      <c r="E72" s="28"/>
      <c r="F72" s="48"/>
      <c r="G72" s="28"/>
      <c r="H72" s="42"/>
      <c r="I72" s="82">
        <f t="shared" si="0"/>
        <v>0</v>
      </c>
      <c r="J72" s="273" t="str">
        <f t="shared" si="1"/>
        <v xml:space="preserve"> </v>
      </c>
      <c r="K72" s="273" t="str">
        <f t="shared" si="2"/>
        <v xml:space="preserve"> </v>
      </c>
      <c r="L72" s="273">
        <f t="shared" si="7"/>
        <v>0</v>
      </c>
      <c r="M72" s="273" t="str">
        <f t="shared" si="3"/>
        <v xml:space="preserve"> </v>
      </c>
      <c r="N72" s="273">
        <f t="shared" si="4"/>
        <v>0</v>
      </c>
      <c r="O72" s="273" t="str">
        <f t="shared" si="5"/>
        <v xml:space="preserve"> </v>
      </c>
      <c r="P72" s="273">
        <f t="shared" si="6"/>
        <v>0</v>
      </c>
      <c r="Q72" s="61"/>
      <c r="R72" s="61"/>
      <c r="S72" s="61"/>
    </row>
    <row r="73" spans="1:19" s="94" customFormat="1" ht="30" customHeight="1" thickBot="1" x14ac:dyDescent="0.3">
      <c r="A73" s="61"/>
      <c r="B73" s="61"/>
      <c r="C73" s="184">
        <v>26</v>
      </c>
      <c r="D73" s="45"/>
      <c r="E73" s="28"/>
      <c r="F73" s="41"/>
      <c r="G73" s="28"/>
      <c r="H73" s="42"/>
      <c r="I73" s="82">
        <f t="shared" si="0"/>
        <v>0</v>
      </c>
      <c r="J73" s="273" t="str">
        <f t="shared" si="1"/>
        <v xml:space="preserve"> </v>
      </c>
      <c r="K73" s="273" t="str">
        <f t="shared" si="2"/>
        <v xml:space="preserve"> </v>
      </c>
      <c r="L73" s="273">
        <f t="shared" si="7"/>
        <v>0</v>
      </c>
      <c r="M73" s="273" t="str">
        <f t="shared" si="3"/>
        <v xml:space="preserve"> </v>
      </c>
      <c r="N73" s="273">
        <f t="shared" si="4"/>
        <v>0</v>
      </c>
      <c r="O73" s="273" t="str">
        <f t="shared" si="5"/>
        <v xml:space="preserve"> </v>
      </c>
      <c r="P73" s="273">
        <f t="shared" si="6"/>
        <v>0</v>
      </c>
      <c r="Q73" s="61"/>
      <c r="R73" s="61"/>
      <c r="S73" s="61"/>
    </row>
    <row r="74" spans="1:19" s="94" customFormat="1" ht="30" customHeight="1" thickBot="1" x14ac:dyDescent="0.3">
      <c r="A74" s="61"/>
      <c r="B74" s="61"/>
      <c r="C74" s="184">
        <v>27</v>
      </c>
      <c r="D74" s="45"/>
      <c r="E74" s="28"/>
      <c r="F74" s="41"/>
      <c r="G74" s="28"/>
      <c r="H74" s="42"/>
      <c r="I74" s="82">
        <f t="shared" si="0"/>
        <v>0</v>
      </c>
      <c r="J74" s="273" t="str">
        <f t="shared" si="1"/>
        <v xml:space="preserve"> </v>
      </c>
      <c r="K74" s="273" t="str">
        <f t="shared" si="2"/>
        <v xml:space="preserve"> </v>
      </c>
      <c r="L74" s="273">
        <f t="shared" si="7"/>
        <v>0</v>
      </c>
      <c r="M74" s="273" t="str">
        <f t="shared" si="3"/>
        <v xml:space="preserve"> </v>
      </c>
      <c r="N74" s="273">
        <f t="shared" si="4"/>
        <v>0</v>
      </c>
      <c r="O74" s="273" t="str">
        <f t="shared" si="5"/>
        <v xml:space="preserve"> </v>
      </c>
      <c r="P74" s="273">
        <f t="shared" si="6"/>
        <v>0</v>
      </c>
      <c r="Q74" s="61"/>
      <c r="R74" s="61"/>
      <c r="S74" s="61"/>
    </row>
    <row r="75" spans="1:19" s="94" customFormat="1" ht="30" customHeight="1" thickBot="1" x14ac:dyDescent="0.3">
      <c r="A75" s="61"/>
      <c r="B75" s="61"/>
      <c r="C75" s="184">
        <v>28</v>
      </c>
      <c r="D75" s="45"/>
      <c r="E75" s="28"/>
      <c r="F75" s="49"/>
      <c r="G75" s="28"/>
      <c r="H75" s="42"/>
      <c r="I75" s="82">
        <f t="shared" si="0"/>
        <v>0</v>
      </c>
      <c r="J75" s="273" t="str">
        <f t="shared" si="1"/>
        <v xml:space="preserve"> </v>
      </c>
      <c r="K75" s="273" t="str">
        <f t="shared" si="2"/>
        <v xml:space="preserve"> </v>
      </c>
      <c r="L75" s="273">
        <f t="shared" si="7"/>
        <v>0</v>
      </c>
      <c r="M75" s="273" t="str">
        <f t="shared" si="3"/>
        <v xml:space="preserve"> </v>
      </c>
      <c r="N75" s="273">
        <f t="shared" si="4"/>
        <v>0</v>
      </c>
      <c r="O75" s="273" t="str">
        <f t="shared" si="5"/>
        <v xml:space="preserve"> </v>
      </c>
      <c r="P75" s="273">
        <f t="shared" si="6"/>
        <v>0</v>
      </c>
      <c r="Q75" s="61"/>
      <c r="R75" s="61"/>
      <c r="S75" s="61"/>
    </row>
    <row r="76" spans="1:19" s="94" customFormat="1" ht="30" customHeight="1" thickBot="1" x14ac:dyDescent="0.3">
      <c r="A76" s="61"/>
      <c r="B76" s="61"/>
      <c r="C76" s="184">
        <v>29</v>
      </c>
      <c r="D76" s="45"/>
      <c r="E76" s="28"/>
      <c r="F76" s="49"/>
      <c r="G76" s="28"/>
      <c r="H76" s="42"/>
      <c r="I76" s="82">
        <f t="shared" si="0"/>
        <v>0</v>
      </c>
      <c r="J76" s="273" t="str">
        <f t="shared" si="1"/>
        <v xml:space="preserve"> </v>
      </c>
      <c r="K76" s="273" t="str">
        <f t="shared" si="2"/>
        <v xml:space="preserve"> </v>
      </c>
      <c r="L76" s="273">
        <f t="shared" si="7"/>
        <v>0</v>
      </c>
      <c r="M76" s="273" t="str">
        <f t="shared" si="3"/>
        <v xml:space="preserve"> </v>
      </c>
      <c r="N76" s="273">
        <f t="shared" si="4"/>
        <v>0</v>
      </c>
      <c r="O76" s="273" t="str">
        <f t="shared" si="5"/>
        <v xml:space="preserve"> </v>
      </c>
      <c r="P76" s="273">
        <f t="shared" si="6"/>
        <v>0</v>
      </c>
      <c r="Q76" s="61"/>
      <c r="R76" s="61"/>
      <c r="S76" s="61"/>
    </row>
    <row r="77" spans="1:19" s="94" customFormat="1" ht="30" customHeight="1" thickBot="1" x14ac:dyDescent="0.3">
      <c r="A77" s="61"/>
      <c r="B77" s="61"/>
      <c r="C77" s="184">
        <v>30</v>
      </c>
      <c r="D77" s="45"/>
      <c r="E77" s="28"/>
      <c r="F77" s="49"/>
      <c r="G77" s="28"/>
      <c r="H77" s="42"/>
      <c r="I77" s="82">
        <f t="shared" si="0"/>
        <v>0</v>
      </c>
      <c r="J77" s="273" t="str">
        <f t="shared" si="1"/>
        <v xml:space="preserve"> </v>
      </c>
      <c r="K77" s="273" t="str">
        <f t="shared" si="2"/>
        <v xml:space="preserve"> </v>
      </c>
      <c r="L77" s="273">
        <f t="shared" si="7"/>
        <v>0</v>
      </c>
      <c r="M77" s="273" t="str">
        <f t="shared" si="3"/>
        <v xml:space="preserve"> </v>
      </c>
      <c r="N77" s="273">
        <f t="shared" si="4"/>
        <v>0</v>
      </c>
      <c r="O77" s="273" t="str">
        <f t="shared" si="5"/>
        <v xml:space="preserve"> </v>
      </c>
      <c r="P77" s="273">
        <f t="shared" si="6"/>
        <v>0</v>
      </c>
      <c r="Q77" s="61"/>
      <c r="R77" s="61"/>
      <c r="S77" s="61"/>
    </row>
    <row r="78" spans="1:19" s="94" customFormat="1" ht="30" customHeight="1" thickBot="1" x14ac:dyDescent="0.3">
      <c r="A78" s="61"/>
      <c r="B78" s="61"/>
      <c r="C78" s="184">
        <v>31</v>
      </c>
      <c r="D78" s="45"/>
      <c r="E78" s="28"/>
      <c r="F78" s="49"/>
      <c r="G78" s="28"/>
      <c r="H78" s="42"/>
      <c r="I78" s="82">
        <f t="shared" si="0"/>
        <v>0</v>
      </c>
      <c r="J78" s="273" t="str">
        <f t="shared" si="1"/>
        <v xml:space="preserve"> </v>
      </c>
      <c r="K78" s="273" t="str">
        <f t="shared" si="2"/>
        <v xml:space="preserve"> </v>
      </c>
      <c r="L78" s="273">
        <f t="shared" si="7"/>
        <v>0</v>
      </c>
      <c r="M78" s="273" t="str">
        <f t="shared" si="3"/>
        <v xml:space="preserve"> </v>
      </c>
      <c r="N78" s="273">
        <f t="shared" si="4"/>
        <v>0</v>
      </c>
      <c r="O78" s="273" t="str">
        <f t="shared" si="5"/>
        <v xml:space="preserve"> </v>
      </c>
      <c r="P78" s="273">
        <f t="shared" si="6"/>
        <v>0</v>
      </c>
      <c r="Q78" s="61"/>
      <c r="R78" s="61"/>
      <c r="S78" s="61"/>
    </row>
    <row r="79" spans="1:19" s="94" customFormat="1" ht="30" customHeight="1" thickBot="1" x14ac:dyDescent="0.3">
      <c r="A79" s="61"/>
      <c r="B79" s="61"/>
      <c r="C79" s="184">
        <v>32</v>
      </c>
      <c r="D79" s="45"/>
      <c r="E79" s="28"/>
      <c r="F79" s="49"/>
      <c r="G79" s="28"/>
      <c r="H79" s="42"/>
      <c r="I79" s="82">
        <f t="shared" si="0"/>
        <v>0</v>
      </c>
      <c r="J79" s="273" t="str">
        <f t="shared" si="1"/>
        <v xml:space="preserve"> </v>
      </c>
      <c r="K79" s="273" t="str">
        <f t="shared" si="2"/>
        <v xml:space="preserve"> </v>
      </c>
      <c r="L79" s="273">
        <f t="shared" si="7"/>
        <v>0</v>
      </c>
      <c r="M79" s="273" t="str">
        <f t="shared" si="3"/>
        <v xml:space="preserve"> </v>
      </c>
      <c r="N79" s="273">
        <f t="shared" si="4"/>
        <v>0</v>
      </c>
      <c r="O79" s="273" t="str">
        <f t="shared" si="5"/>
        <v xml:space="preserve"> </v>
      </c>
      <c r="P79" s="273">
        <f t="shared" si="6"/>
        <v>0</v>
      </c>
      <c r="Q79" s="61"/>
      <c r="R79" s="61"/>
      <c r="S79" s="61"/>
    </row>
    <row r="80" spans="1:19" s="94" customFormat="1" ht="30" customHeight="1" thickBot="1" x14ac:dyDescent="0.3">
      <c r="A80" s="61"/>
      <c r="B80" s="61"/>
      <c r="C80" s="184">
        <v>33</v>
      </c>
      <c r="D80" s="45"/>
      <c r="E80" s="28"/>
      <c r="F80" s="49"/>
      <c r="G80" s="28"/>
      <c r="H80" s="42"/>
      <c r="I80" s="82">
        <f t="shared" si="0"/>
        <v>0</v>
      </c>
      <c r="J80" s="273" t="str">
        <f t="shared" si="1"/>
        <v xml:space="preserve"> </v>
      </c>
      <c r="K80" s="273" t="str">
        <f t="shared" si="2"/>
        <v xml:space="preserve"> </v>
      </c>
      <c r="L80" s="273">
        <f t="shared" si="7"/>
        <v>0</v>
      </c>
      <c r="M80" s="273" t="str">
        <f t="shared" si="3"/>
        <v xml:space="preserve"> </v>
      </c>
      <c r="N80" s="273">
        <f t="shared" si="4"/>
        <v>0</v>
      </c>
      <c r="O80" s="273" t="str">
        <f t="shared" si="5"/>
        <v xml:space="preserve"> </v>
      </c>
      <c r="P80" s="273">
        <f t="shared" si="6"/>
        <v>0</v>
      </c>
      <c r="Q80" s="61"/>
      <c r="R80" s="61"/>
      <c r="S80" s="61"/>
    </row>
    <row r="81" spans="1:19" s="94" customFormat="1" ht="30" customHeight="1" thickBot="1" x14ac:dyDescent="0.3">
      <c r="A81" s="61"/>
      <c r="B81" s="61"/>
      <c r="C81" s="184">
        <v>34</v>
      </c>
      <c r="D81" s="45"/>
      <c r="E81" s="28"/>
      <c r="F81" s="49"/>
      <c r="G81" s="28"/>
      <c r="H81" s="42"/>
      <c r="I81" s="82">
        <f t="shared" si="0"/>
        <v>0</v>
      </c>
      <c r="J81" s="272" t="str">
        <f t="shared" si="1"/>
        <v xml:space="preserve"> </v>
      </c>
      <c r="K81" s="272" t="str">
        <f t="shared" si="2"/>
        <v xml:space="preserve"> </v>
      </c>
      <c r="L81" s="272">
        <f t="shared" si="7"/>
        <v>0</v>
      </c>
      <c r="M81" s="272" t="str">
        <f t="shared" si="3"/>
        <v xml:space="preserve"> </v>
      </c>
      <c r="N81" s="272">
        <f t="shared" si="4"/>
        <v>0</v>
      </c>
      <c r="O81" s="272" t="str">
        <f t="shared" si="5"/>
        <v xml:space="preserve"> </v>
      </c>
      <c r="P81" s="272">
        <f t="shared" si="6"/>
        <v>0</v>
      </c>
      <c r="Q81" s="61"/>
      <c r="R81" s="61"/>
      <c r="S81" s="61"/>
    </row>
    <row r="82" spans="1:19" s="94" customFormat="1" ht="30" customHeight="1" thickBot="1" x14ac:dyDescent="0.3">
      <c r="A82" s="61"/>
      <c r="B82" s="61"/>
      <c r="C82" s="184">
        <v>35</v>
      </c>
      <c r="D82" s="45"/>
      <c r="E82" s="28"/>
      <c r="F82" s="48"/>
      <c r="G82" s="28"/>
      <c r="H82" s="42"/>
      <c r="I82" s="82">
        <f t="shared" si="0"/>
        <v>0</v>
      </c>
      <c r="J82" s="273" t="str">
        <f t="shared" si="1"/>
        <v xml:space="preserve"> </v>
      </c>
      <c r="K82" s="273" t="str">
        <f t="shared" si="2"/>
        <v xml:space="preserve"> </v>
      </c>
      <c r="L82" s="273">
        <f t="shared" si="7"/>
        <v>0</v>
      </c>
      <c r="M82" s="273" t="str">
        <f t="shared" si="3"/>
        <v xml:space="preserve"> </v>
      </c>
      <c r="N82" s="273">
        <f t="shared" si="4"/>
        <v>0</v>
      </c>
      <c r="O82" s="273" t="str">
        <f t="shared" si="5"/>
        <v xml:space="preserve"> </v>
      </c>
      <c r="P82" s="273">
        <f t="shared" si="6"/>
        <v>0</v>
      </c>
      <c r="Q82" s="61"/>
      <c r="R82" s="61"/>
      <c r="S82" s="61"/>
    </row>
    <row r="83" spans="1:19" s="94" customFormat="1" ht="30" customHeight="1" thickBot="1" x14ac:dyDescent="0.3">
      <c r="A83" s="61"/>
      <c r="B83" s="61"/>
      <c r="C83" s="184">
        <v>36</v>
      </c>
      <c r="D83" s="45"/>
      <c r="E83" s="28"/>
      <c r="F83" s="48"/>
      <c r="G83" s="28"/>
      <c r="H83" s="42"/>
      <c r="I83" s="82">
        <f t="shared" si="0"/>
        <v>0</v>
      </c>
      <c r="J83" s="273" t="str">
        <f t="shared" si="1"/>
        <v xml:space="preserve"> </v>
      </c>
      <c r="K83" s="273" t="str">
        <f t="shared" si="2"/>
        <v xml:space="preserve"> </v>
      </c>
      <c r="L83" s="273">
        <f t="shared" si="7"/>
        <v>0</v>
      </c>
      <c r="M83" s="273" t="str">
        <f t="shared" si="3"/>
        <v xml:space="preserve"> </v>
      </c>
      <c r="N83" s="273">
        <f t="shared" si="4"/>
        <v>0</v>
      </c>
      <c r="O83" s="273" t="str">
        <f t="shared" si="5"/>
        <v xml:space="preserve"> </v>
      </c>
      <c r="P83" s="273">
        <f t="shared" si="6"/>
        <v>0</v>
      </c>
      <c r="Q83" s="61"/>
      <c r="R83" s="61"/>
      <c r="S83" s="61"/>
    </row>
    <row r="84" spans="1:19" s="94" customFormat="1" ht="30" customHeight="1" thickBot="1" x14ac:dyDescent="0.3">
      <c r="A84" s="61"/>
      <c r="B84" s="61"/>
      <c r="C84" s="184">
        <v>37</v>
      </c>
      <c r="D84" s="45"/>
      <c r="E84" s="28"/>
      <c r="F84" s="48"/>
      <c r="G84" s="28"/>
      <c r="H84" s="42"/>
      <c r="I84" s="82">
        <f t="shared" si="0"/>
        <v>0</v>
      </c>
      <c r="J84" s="273" t="str">
        <f t="shared" si="1"/>
        <v xml:space="preserve"> </v>
      </c>
      <c r="K84" s="273" t="str">
        <f t="shared" si="2"/>
        <v xml:space="preserve"> </v>
      </c>
      <c r="L84" s="273">
        <f t="shared" si="7"/>
        <v>0</v>
      </c>
      <c r="M84" s="273" t="str">
        <f t="shared" si="3"/>
        <v xml:space="preserve"> </v>
      </c>
      <c r="N84" s="273">
        <f t="shared" si="4"/>
        <v>0</v>
      </c>
      <c r="O84" s="273" t="str">
        <f t="shared" si="5"/>
        <v xml:space="preserve"> </v>
      </c>
      <c r="P84" s="273">
        <f t="shared" si="6"/>
        <v>0</v>
      </c>
      <c r="Q84" s="61"/>
      <c r="R84" s="61"/>
      <c r="S84" s="61"/>
    </row>
    <row r="85" spans="1:19" s="94" customFormat="1" ht="30" customHeight="1" thickBot="1" x14ac:dyDescent="0.3">
      <c r="A85" s="61"/>
      <c r="B85" s="61"/>
      <c r="C85" s="184">
        <v>38</v>
      </c>
      <c r="D85" s="45"/>
      <c r="E85" s="28"/>
      <c r="F85" s="48"/>
      <c r="G85" s="28"/>
      <c r="H85" s="42"/>
      <c r="I85" s="82">
        <f t="shared" si="0"/>
        <v>0</v>
      </c>
      <c r="J85" s="273" t="str">
        <f t="shared" si="1"/>
        <v xml:space="preserve"> </v>
      </c>
      <c r="K85" s="273" t="str">
        <f t="shared" si="2"/>
        <v xml:space="preserve"> </v>
      </c>
      <c r="L85" s="273">
        <f t="shared" si="7"/>
        <v>0</v>
      </c>
      <c r="M85" s="273" t="str">
        <f t="shared" si="3"/>
        <v xml:space="preserve"> </v>
      </c>
      <c r="N85" s="273">
        <f t="shared" si="4"/>
        <v>0</v>
      </c>
      <c r="O85" s="273" t="str">
        <f t="shared" si="5"/>
        <v xml:space="preserve"> </v>
      </c>
      <c r="P85" s="273">
        <f t="shared" si="6"/>
        <v>0</v>
      </c>
      <c r="Q85" s="61"/>
      <c r="R85" s="61"/>
      <c r="S85" s="61"/>
    </row>
    <row r="86" spans="1:19" s="94" customFormat="1" ht="30" customHeight="1" thickBot="1" x14ac:dyDescent="0.3">
      <c r="A86" s="61"/>
      <c r="B86" s="61"/>
      <c r="C86" s="184">
        <v>39</v>
      </c>
      <c r="D86" s="45"/>
      <c r="E86" s="28"/>
      <c r="F86" s="48"/>
      <c r="G86" s="28"/>
      <c r="H86" s="42"/>
      <c r="I86" s="82">
        <f t="shared" si="0"/>
        <v>0</v>
      </c>
      <c r="J86" s="273" t="str">
        <f t="shared" si="1"/>
        <v xml:space="preserve"> </v>
      </c>
      <c r="K86" s="273" t="str">
        <f t="shared" si="2"/>
        <v xml:space="preserve"> </v>
      </c>
      <c r="L86" s="273">
        <f t="shared" si="7"/>
        <v>0</v>
      </c>
      <c r="M86" s="273" t="str">
        <f t="shared" si="3"/>
        <v xml:space="preserve"> </v>
      </c>
      <c r="N86" s="273">
        <f t="shared" si="4"/>
        <v>0</v>
      </c>
      <c r="O86" s="273" t="str">
        <f t="shared" si="5"/>
        <v xml:space="preserve"> </v>
      </c>
      <c r="P86" s="273">
        <f t="shared" si="6"/>
        <v>0</v>
      </c>
      <c r="Q86" s="61"/>
      <c r="R86" s="61"/>
      <c r="S86" s="61"/>
    </row>
    <row r="87" spans="1:19" s="94" customFormat="1" ht="30" customHeight="1" thickBot="1" x14ac:dyDescent="0.3">
      <c r="A87" s="61"/>
      <c r="B87" s="61"/>
      <c r="C87" s="184">
        <v>40</v>
      </c>
      <c r="D87" s="45"/>
      <c r="E87" s="28"/>
      <c r="F87" s="41"/>
      <c r="G87" s="28"/>
      <c r="H87" s="42"/>
      <c r="I87" s="82">
        <f t="shared" si="0"/>
        <v>0</v>
      </c>
      <c r="J87" s="273" t="str">
        <f t="shared" si="1"/>
        <v xml:space="preserve"> </v>
      </c>
      <c r="K87" s="273" t="str">
        <f t="shared" si="2"/>
        <v xml:space="preserve"> </v>
      </c>
      <c r="L87" s="273">
        <f t="shared" si="7"/>
        <v>0</v>
      </c>
      <c r="M87" s="273" t="str">
        <f t="shared" si="3"/>
        <v xml:space="preserve"> </v>
      </c>
      <c r="N87" s="273">
        <f t="shared" si="4"/>
        <v>0</v>
      </c>
      <c r="O87" s="273" t="str">
        <f t="shared" si="5"/>
        <v xml:space="preserve"> </v>
      </c>
      <c r="P87" s="273">
        <f t="shared" si="6"/>
        <v>0</v>
      </c>
      <c r="Q87" s="61"/>
      <c r="R87" s="61"/>
      <c r="S87" s="61"/>
    </row>
    <row r="88" spans="1:19" s="94" customFormat="1" ht="30" customHeight="1" thickBot="1" x14ac:dyDescent="0.3">
      <c r="A88" s="61"/>
      <c r="B88" s="61"/>
      <c r="C88" s="184">
        <v>41</v>
      </c>
      <c r="D88" s="45"/>
      <c r="E88" s="28"/>
      <c r="F88" s="41"/>
      <c r="G88" s="28"/>
      <c r="H88" s="42"/>
      <c r="I88" s="82">
        <f t="shared" si="0"/>
        <v>0</v>
      </c>
      <c r="J88" s="273" t="str">
        <f t="shared" si="1"/>
        <v xml:space="preserve"> </v>
      </c>
      <c r="K88" s="273" t="str">
        <f t="shared" si="2"/>
        <v xml:space="preserve"> </v>
      </c>
      <c r="L88" s="273">
        <f t="shared" si="7"/>
        <v>0</v>
      </c>
      <c r="M88" s="273" t="str">
        <f t="shared" si="3"/>
        <v xml:space="preserve"> </v>
      </c>
      <c r="N88" s="273">
        <f t="shared" si="4"/>
        <v>0</v>
      </c>
      <c r="O88" s="273" t="str">
        <f t="shared" si="5"/>
        <v xml:space="preserve"> </v>
      </c>
      <c r="P88" s="273">
        <f t="shared" si="6"/>
        <v>0</v>
      </c>
      <c r="Q88" s="61"/>
      <c r="R88" s="61"/>
      <c r="S88" s="61"/>
    </row>
    <row r="89" spans="1:19" s="94" customFormat="1" ht="30" customHeight="1" thickBot="1" x14ac:dyDescent="0.3">
      <c r="A89" s="61"/>
      <c r="B89" s="61"/>
      <c r="C89" s="184">
        <v>42</v>
      </c>
      <c r="D89" s="45"/>
      <c r="E89" s="28"/>
      <c r="F89" s="41"/>
      <c r="G89" s="28"/>
      <c r="H89" s="42"/>
      <c r="I89" s="82">
        <f t="shared" si="0"/>
        <v>0</v>
      </c>
      <c r="J89" s="273" t="str">
        <f t="shared" si="1"/>
        <v xml:space="preserve"> </v>
      </c>
      <c r="K89" s="273" t="str">
        <f t="shared" si="2"/>
        <v xml:space="preserve"> </v>
      </c>
      <c r="L89" s="273">
        <f t="shared" si="7"/>
        <v>0</v>
      </c>
      <c r="M89" s="273" t="str">
        <f t="shared" si="3"/>
        <v xml:space="preserve"> </v>
      </c>
      <c r="N89" s="273">
        <f t="shared" si="4"/>
        <v>0</v>
      </c>
      <c r="O89" s="273" t="str">
        <f t="shared" si="5"/>
        <v xml:space="preserve"> </v>
      </c>
      <c r="P89" s="273">
        <f t="shared" si="6"/>
        <v>0</v>
      </c>
      <c r="Q89" s="61"/>
      <c r="R89" s="61"/>
      <c r="S89" s="61"/>
    </row>
    <row r="90" spans="1:19" s="94" customFormat="1" ht="30" customHeight="1" thickBot="1" x14ac:dyDescent="0.3">
      <c r="A90" s="61"/>
      <c r="B90" s="61"/>
      <c r="C90" s="184">
        <v>43</v>
      </c>
      <c r="D90" s="45"/>
      <c r="E90" s="28"/>
      <c r="F90" s="41"/>
      <c r="G90" s="28"/>
      <c r="H90" s="42"/>
      <c r="I90" s="82">
        <f t="shared" si="0"/>
        <v>0</v>
      </c>
      <c r="J90" s="273" t="str">
        <f t="shared" si="1"/>
        <v xml:space="preserve"> </v>
      </c>
      <c r="K90" s="273" t="str">
        <f t="shared" si="2"/>
        <v xml:space="preserve"> </v>
      </c>
      <c r="L90" s="273">
        <f t="shared" si="7"/>
        <v>0</v>
      </c>
      <c r="M90" s="273" t="str">
        <f t="shared" si="3"/>
        <v xml:space="preserve"> </v>
      </c>
      <c r="N90" s="273">
        <f t="shared" si="4"/>
        <v>0</v>
      </c>
      <c r="O90" s="273" t="str">
        <f t="shared" si="5"/>
        <v xml:space="preserve"> </v>
      </c>
      <c r="P90" s="273">
        <f t="shared" si="6"/>
        <v>0</v>
      </c>
      <c r="Q90" s="61"/>
      <c r="R90" s="61"/>
      <c r="S90" s="61"/>
    </row>
    <row r="91" spans="1:19" s="94" customFormat="1" ht="30" customHeight="1" thickBot="1" x14ac:dyDescent="0.3">
      <c r="A91" s="61"/>
      <c r="B91" s="61"/>
      <c r="C91" s="184">
        <v>44</v>
      </c>
      <c r="D91" s="45"/>
      <c r="E91" s="28"/>
      <c r="F91" s="41"/>
      <c r="G91" s="28"/>
      <c r="H91" s="42"/>
      <c r="I91" s="82">
        <f t="shared" si="0"/>
        <v>0</v>
      </c>
      <c r="J91" s="273" t="str">
        <f t="shared" si="1"/>
        <v xml:space="preserve"> </v>
      </c>
      <c r="K91" s="273" t="str">
        <f t="shared" si="2"/>
        <v xml:space="preserve"> </v>
      </c>
      <c r="L91" s="273">
        <f t="shared" si="7"/>
        <v>0</v>
      </c>
      <c r="M91" s="273" t="str">
        <f t="shared" si="3"/>
        <v xml:space="preserve"> </v>
      </c>
      <c r="N91" s="273">
        <f t="shared" si="4"/>
        <v>0</v>
      </c>
      <c r="O91" s="273" t="str">
        <f t="shared" si="5"/>
        <v xml:space="preserve"> </v>
      </c>
      <c r="P91" s="273">
        <f t="shared" si="6"/>
        <v>0</v>
      </c>
      <c r="Q91" s="61"/>
      <c r="R91" s="61"/>
      <c r="S91" s="61"/>
    </row>
    <row r="92" spans="1:19" s="94" customFormat="1" ht="30" customHeight="1" thickBot="1" x14ac:dyDescent="0.3">
      <c r="A92" s="61"/>
      <c r="B92" s="61"/>
      <c r="C92" s="184">
        <v>45</v>
      </c>
      <c r="D92" s="45"/>
      <c r="E92" s="28"/>
      <c r="F92" s="41"/>
      <c r="G92" s="28"/>
      <c r="H92" s="42"/>
      <c r="I92" s="82">
        <f t="shared" si="0"/>
        <v>0</v>
      </c>
      <c r="J92" s="272" t="str">
        <f t="shared" si="1"/>
        <v xml:space="preserve"> </v>
      </c>
      <c r="K92" s="272" t="str">
        <f t="shared" si="2"/>
        <v xml:space="preserve"> </v>
      </c>
      <c r="L92" s="272">
        <f t="shared" si="7"/>
        <v>0</v>
      </c>
      <c r="M92" s="272" t="str">
        <f t="shared" si="3"/>
        <v xml:space="preserve"> </v>
      </c>
      <c r="N92" s="272">
        <f t="shared" si="4"/>
        <v>0</v>
      </c>
      <c r="O92" s="272" t="str">
        <f t="shared" si="5"/>
        <v xml:space="preserve"> </v>
      </c>
      <c r="P92" s="272">
        <f t="shared" si="6"/>
        <v>0</v>
      </c>
      <c r="Q92" s="61"/>
      <c r="R92" s="61"/>
      <c r="S92" s="61"/>
    </row>
    <row r="93" spans="1:19" s="94" customFormat="1" ht="30" customHeight="1" thickBot="1" x14ac:dyDescent="0.3">
      <c r="A93" s="61"/>
      <c r="B93" s="61"/>
      <c r="C93" s="184">
        <v>46</v>
      </c>
      <c r="D93" s="45"/>
      <c r="E93" s="28"/>
      <c r="F93" s="41"/>
      <c r="G93" s="28"/>
      <c r="H93" s="42"/>
      <c r="I93" s="82">
        <f t="shared" si="0"/>
        <v>0</v>
      </c>
      <c r="J93" s="273" t="str">
        <f t="shared" si="1"/>
        <v xml:space="preserve"> </v>
      </c>
      <c r="K93" s="273" t="str">
        <f t="shared" si="2"/>
        <v xml:space="preserve"> </v>
      </c>
      <c r="L93" s="273">
        <f t="shared" si="7"/>
        <v>0</v>
      </c>
      <c r="M93" s="273" t="str">
        <f t="shared" si="3"/>
        <v xml:space="preserve"> </v>
      </c>
      <c r="N93" s="273">
        <f t="shared" si="4"/>
        <v>0</v>
      </c>
      <c r="O93" s="273" t="str">
        <f t="shared" si="5"/>
        <v xml:space="preserve"> </v>
      </c>
      <c r="P93" s="273">
        <f t="shared" si="6"/>
        <v>0</v>
      </c>
      <c r="Q93" s="61"/>
      <c r="R93" s="61"/>
      <c r="S93" s="61"/>
    </row>
    <row r="94" spans="1:19" s="94" customFormat="1" ht="30" customHeight="1" thickBot="1" x14ac:dyDescent="0.3">
      <c r="A94" s="61"/>
      <c r="B94" s="61"/>
      <c r="C94" s="184">
        <v>47</v>
      </c>
      <c r="D94" s="45"/>
      <c r="E94" s="28"/>
      <c r="F94" s="41"/>
      <c r="G94" s="28"/>
      <c r="H94" s="42"/>
      <c r="I94" s="82">
        <f t="shared" si="0"/>
        <v>0</v>
      </c>
      <c r="J94" s="273" t="str">
        <f t="shared" si="1"/>
        <v xml:space="preserve"> </v>
      </c>
      <c r="K94" s="273" t="str">
        <f t="shared" si="2"/>
        <v xml:space="preserve"> </v>
      </c>
      <c r="L94" s="273">
        <f t="shared" si="7"/>
        <v>0</v>
      </c>
      <c r="M94" s="273" t="str">
        <f t="shared" si="3"/>
        <v xml:space="preserve"> </v>
      </c>
      <c r="N94" s="273">
        <f t="shared" si="4"/>
        <v>0</v>
      </c>
      <c r="O94" s="273" t="str">
        <f t="shared" si="5"/>
        <v xml:space="preserve"> </v>
      </c>
      <c r="P94" s="273">
        <f t="shared" si="6"/>
        <v>0</v>
      </c>
      <c r="Q94" s="61"/>
      <c r="R94" s="61"/>
      <c r="S94" s="61"/>
    </row>
    <row r="95" spans="1:19" s="94" customFormat="1" ht="30" customHeight="1" thickBot="1" x14ac:dyDescent="0.3">
      <c r="A95" s="61"/>
      <c r="B95" s="61"/>
      <c r="C95" s="184">
        <v>48</v>
      </c>
      <c r="D95" s="45"/>
      <c r="E95" s="28"/>
      <c r="F95" s="41"/>
      <c r="G95" s="28"/>
      <c r="H95" s="42"/>
      <c r="I95" s="82">
        <f t="shared" si="0"/>
        <v>0</v>
      </c>
      <c r="J95" s="273" t="str">
        <f t="shared" si="1"/>
        <v xml:space="preserve"> </v>
      </c>
      <c r="K95" s="273" t="str">
        <f t="shared" si="2"/>
        <v xml:space="preserve"> </v>
      </c>
      <c r="L95" s="273">
        <f t="shared" si="7"/>
        <v>0</v>
      </c>
      <c r="M95" s="273" t="str">
        <f t="shared" si="3"/>
        <v xml:space="preserve"> </v>
      </c>
      <c r="N95" s="273">
        <f t="shared" si="4"/>
        <v>0</v>
      </c>
      <c r="O95" s="273" t="str">
        <f t="shared" si="5"/>
        <v xml:space="preserve"> </v>
      </c>
      <c r="P95" s="273">
        <f t="shared" si="6"/>
        <v>0</v>
      </c>
      <c r="Q95" s="61"/>
      <c r="R95" s="61"/>
      <c r="S95" s="61"/>
    </row>
    <row r="96" spans="1:19" s="94" customFormat="1" ht="30" customHeight="1" thickBot="1" x14ac:dyDescent="0.3">
      <c r="A96" s="61"/>
      <c r="B96" s="61"/>
      <c r="C96" s="184">
        <v>49</v>
      </c>
      <c r="D96" s="45"/>
      <c r="E96" s="28"/>
      <c r="F96" s="41"/>
      <c r="G96" s="28"/>
      <c r="H96" s="42"/>
      <c r="I96" s="82">
        <f t="shared" si="0"/>
        <v>0</v>
      </c>
      <c r="J96" s="273" t="str">
        <f t="shared" si="1"/>
        <v xml:space="preserve"> </v>
      </c>
      <c r="K96" s="273" t="str">
        <f t="shared" si="2"/>
        <v xml:space="preserve"> </v>
      </c>
      <c r="L96" s="273">
        <f t="shared" si="7"/>
        <v>0</v>
      </c>
      <c r="M96" s="273" t="str">
        <f t="shared" si="3"/>
        <v xml:space="preserve"> </v>
      </c>
      <c r="N96" s="273">
        <f t="shared" si="4"/>
        <v>0</v>
      </c>
      <c r="O96" s="273" t="str">
        <f t="shared" si="5"/>
        <v xml:space="preserve"> </v>
      </c>
      <c r="P96" s="273">
        <f t="shared" si="6"/>
        <v>0</v>
      </c>
      <c r="Q96" s="61"/>
      <c r="R96" s="61"/>
      <c r="S96" s="61"/>
    </row>
    <row r="97" spans="1:19" s="94" customFormat="1" ht="30" customHeight="1" thickBot="1" x14ac:dyDescent="0.3">
      <c r="A97" s="61"/>
      <c r="B97" s="61"/>
      <c r="C97" s="184">
        <v>50</v>
      </c>
      <c r="D97" s="45"/>
      <c r="E97" s="28"/>
      <c r="F97" s="41"/>
      <c r="G97" s="28"/>
      <c r="H97" s="42"/>
      <c r="I97" s="82">
        <f t="shared" si="0"/>
        <v>0</v>
      </c>
      <c r="J97" s="273" t="str">
        <f t="shared" si="1"/>
        <v xml:space="preserve"> </v>
      </c>
      <c r="K97" s="273" t="str">
        <f t="shared" si="2"/>
        <v xml:space="preserve"> </v>
      </c>
      <c r="L97" s="273">
        <f t="shared" si="7"/>
        <v>0</v>
      </c>
      <c r="M97" s="273" t="str">
        <f t="shared" si="3"/>
        <v xml:space="preserve"> </v>
      </c>
      <c r="N97" s="273">
        <f t="shared" si="4"/>
        <v>0</v>
      </c>
      <c r="O97" s="273" t="str">
        <f t="shared" si="5"/>
        <v xml:space="preserve"> </v>
      </c>
      <c r="P97" s="273">
        <f t="shared" si="6"/>
        <v>0</v>
      </c>
      <c r="Q97" s="61"/>
      <c r="R97" s="61"/>
      <c r="S97" s="61"/>
    </row>
    <row r="98" spans="1:19" s="94" customFormat="1" ht="30" customHeight="1" thickBot="1" x14ac:dyDescent="0.3">
      <c r="A98" s="61"/>
      <c r="B98" s="61"/>
      <c r="C98" s="184">
        <v>51</v>
      </c>
      <c r="D98" s="45"/>
      <c r="E98" s="28"/>
      <c r="F98" s="41"/>
      <c r="G98" s="28"/>
      <c r="H98" s="42"/>
      <c r="I98" s="82">
        <f t="shared" si="0"/>
        <v>0</v>
      </c>
      <c r="J98" s="273" t="str">
        <f t="shared" si="1"/>
        <v xml:space="preserve"> </v>
      </c>
      <c r="K98" s="273" t="str">
        <f t="shared" si="2"/>
        <v xml:space="preserve"> </v>
      </c>
      <c r="L98" s="273">
        <f t="shared" si="7"/>
        <v>0</v>
      </c>
      <c r="M98" s="273" t="str">
        <f t="shared" si="3"/>
        <v xml:space="preserve"> </v>
      </c>
      <c r="N98" s="273">
        <f t="shared" si="4"/>
        <v>0</v>
      </c>
      <c r="O98" s="273" t="str">
        <f t="shared" si="5"/>
        <v xml:space="preserve"> </v>
      </c>
      <c r="P98" s="273">
        <f t="shared" si="6"/>
        <v>0</v>
      </c>
      <c r="Q98" s="61"/>
      <c r="R98" s="61"/>
      <c r="S98" s="61"/>
    </row>
    <row r="99" spans="1:19" s="94" customFormat="1" ht="30" customHeight="1" thickBot="1" x14ac:dyDescent="0.3">
      <c r="A99" s="61"/>
      <c r="B99" s="61"/>
      <c r="C99" s="184">
        <v>52</v>
      </c>
      <c r="D99" s="45"/>
      <c r="E99" s="28"/>
      <c r="F99" s="41"/>
      <c r="G99" s="28"/>
      <c r="H99" s="42"/>
      <c r="I99" s="82">
        <f t="shared" si="0"/>
        <v>0</v>
      </c>
      <c r="J99" s="273" t="str">
        <f t="shared" si="1"/>
        <v xml:space="preserve"> </v>
      </c>
      <c r="K99" s="273" t="str">
        <f t="shared" si="2"/>
        <v xml:space="preserve"> </v>
      </c>
      <c r="L99" s="273">
        <f t="shared" si="7"/>
        <v>0</v>
      </c>
      <c r="M99" s="273" t="str">
        <f t="shared" si="3"/>
        <v xml:space="preserve"> </v>
      </c>
      <c r="N99" s="273">
        <f t="shared" si="4"/>
        <v>0</v>
      </c>
      <c r="O99" s="273" t="str">
        <f t="shared" si="5"/>
        <v xml:space="preserve"> </v>
      </c>
      <c r="P99" s="273">
        <f t="shared" si="6"/>
        <v>0</v>
      </c>
      <c r="Q99" s="61"/>
      <c r="R99" s="61"/>
      <c r="S99" s="61"/>
    </row>
    <row r="100" spans="1:19" s="94" customFormat="1" ht="30" customHeight="1" thickBot="1" x14ac:dyDescent="0.3">
      <c r="A100" s="61"/>
      <c r="B100" s="61"/>
      <c r="C100" s="184">
        <v>53</v>
      </c>
      <c r="D100" s="45"/>
      <c r="E100" s="28"/>
      <c r="F100" s="41"/>
      <c r="G100" s="28"/>
      <c r="H100" s="42"/>
      <c r="I100" s="82">
        <f t="shared" si="0"/>
        <v>0</v>
      </c>
      <c r="J100" s="273" t="str">
        <f t="shared" si="1"/>
        <v xml:space="preserve"> </v>
      </c>
      <c r="K100" s="273" t="str">
        <f t="shared" si="2"/>
        <v xml:space="preserve"> </v>
      </c>
      <c r="L100" s="273">
        <f t="shared" si="7"/>
        <v>0</v>
      </c>
      <c r="M100" s="273" t="str">
        <f t="shared" si="3"/>
        <v xml:space="preserve"> </v>
      </c>
      <c r="N100" s="273">
        <f t="shared" si="4"/>
        <v>0</v>
      </c>
      <c r="O100" s="273" t="str">
        <f t="shared" si="5"/>
        <v xml:space="preserve"> </v>
      </c>
      <c r="P100" s="273">
        <f t="shared" si="6"/>
        <v>0</v>
      </c>
      <c r="Q100" s="61"/>
      <c r="R100" s="61"/>
      <c r="S100" s="61"/>
    </row>
    <row r="101" spans="1:19" s="94" customFormat="1" ht="30" customHeight="1" thickBot="1" x14ac:dyDescent="0.3">
      <c r="A101" s="61"/>
      <c r="B101" s="61"/>
      <c r="C101" s="184">
        <v>54</v>
      </c>
      <c r="D101" s="45"/>
      <c r="E101" s="28"/>
      <c r="F101" s="41"/>
      <c r="G101" s="28"/>
      <c r="H101" s="42"/>
      <c r="I101" s="82">
        <f t="shared" si="0"/>
        <v>0</v>
      </c>
      <c r="J101" s="273" t="str">
        <f t="shared" si="1"/>
        <v xml:space="preserve"> </v>
      </c>
      <c r="K101" s="273" t="str">
        <f t="shared" si="2"/>
        <v xml:space="preserve"> </v>
      </c>
      <c r="L101" s="273">
        <f t="shared" si="7"/>
        <v>0</v>
      </c>
      <c r="M101" s="273" t="str">
        <f t="shared" si="3"/>
        <v xml:space="preserve"> </v>
      </c>
      <c r="N101" s="273">
        <f t="shared" si="4"/>
        <v>0</v>
      </c>
      <c r="O101" s="273" t="str">
        <f t="shared" si="5"/>
        <v xml:space="preserve"> </v>
      </c>
      <c r="P101" s="273">
        <f t="shared" si="6"/>
        <v>0</v>
      </c>
      <c r="Q101" s="61"/>
      <c r="R101" s="61"/>
      <c r="S101" s="61"/>
    </row>
    <row r="102" spans="1:19" s="94" customFormat="1" ht="30" customHeight="1" thickBot="1" x14ac:dyDescent="0.3">
      <c r="A102" s="61"/>
      <c r="B102" s="61"/>
      <c r="C102" s="184">
        <v>55</v>
      </c>
      <c r="D102" s="45"/>
      <c r="E102" s="28"/>
      <c r="F102" s="41"/>
      <c r="G102" s="28"/>
      <c r="H102" s="42"/>
      <c r="I102" s="82">
        <f t="shared" si="0"/>
        <v>0</v>
      </c>
      <c r="J102" s="273" t="str">
        <f t="shared" si="1"/>
        <v xml:space="preserve"> </v>
      </c>
      <c r="K102" s="273" t="str">
        <f t="shared" si="2"/>
        <v xml:space="preserve"> </v>
      </c>
      <c r="L102" s="273">
        <f t="shared" si="7"/>
        <v>0</v>
      </c>
      <c r="M102" s="273" t="str">
        <f t="shared" si="3"/>
        <v xml:space="preserve"> </v>
      </c>
      <c r="N102" s="273">
        <f t="shared" si="4"/>
        <v>0</v>
      </c>
      <c r="O102" s="273" t="str">
        <f t="shared" si="5"/>
        <v xml:space="preserve"> </v>
      </c>
      <c r="P102" s="273">
        <f t="shared" si="6"/>
        <v>0</v>
      </c>
      <c r="Q102" s="61"/>
      <c r="R102" s="61"/>
      <c r="S102" s="61"/>
    </row>
    <row r="103" spans="1:19" s="94" customFormat="1" ht="30" customHeight="1" thickBot="1" x14ac:dyDescent="0.3">
      <c r="A103" s="61"/>
      <c r="B103" s="61"/>
      <c r="C103" s="184">
        <v>56</v>
      </c>
      <c r="D103" s="45"/>
      <c r="E103" s="28"/>
      <c r="F103" s="41"/>
      <c r="G103" s="28"/>
      <c r="H103" s="42"/>
      <c r="I103" s="82">
        <f t="shared" si="0"/>
        <v>0</v>
      </c>
      <c r="J103" s="272" t="str">
        <f t="shared" si="1"/>
        <v xml:space="preserve"> </v>
      </c>
      <c r="K103" s="272" t="str">
        <f t="shared" si="2"/>
        <v xml:space="preserve"> </v>
      </c>
      <c r="L103" s="272">
        <f t="shared" si="7"/>
        <v>0</v>
      </c>
      <c r="M103" s="272" t="str">
        <f t="shared" si="3"/>
        <v xml:space="preserve"> </v>
      </c>
      <c r="N103" s="272">
        <f t="shared" si="4"/>
        <v>0</v>
      </c>
      <c r="O103" s="272" t="str">
        <f t="shared" si="5"/>
        <v xml:space="preserve"> </v>
      </c>
      <c r="P103" s="272">
        <f t="shared" si="6"/>
        <v>0</v>
      </c>
      <c r="Q103" s="61"/>
      <c r="R103" s="61"/>
      <c r="S103" s="61"/>
    </row>
    <row r="104" spans="1:19" s="94" customFormat="1" ht="30" customHeight="1" thickBot="1" x14ac:dyDescent="0.3">
      <c r="A104" s="61"/>
      <c r="B104" s="61"/>
      <c r="C104" s="184">
        <v>57</v>
      </c>
      <c r="D104" s="45"/>
      <c r="E104" s="28"/>
      <c r="F104" s="41"/>
      <c r="G104" s="28"/>
      <c r="H104" s="42"/>
      <c r="I104" s="82">
        <f t="shared" si="0"/>
        <v>0</v>
      </c>
      <c r="J104" s="273" t="str">
        <f t="shared" si="1"/>
        <v xml:space="preserve"> </v>
      </c>
      <c r="K104" s="273" t="str">
        <f t="shared" si="2"/>
        <v xml:space="preserve"> </v>
      </c>
      <c r="L104" s="273">
        <f t="shared" si="7"/>
        <v>0</v>
      </c>
      <c r="M104" s="273" t="str">
        <f t="shared" si="3"/>
        <v xml:space="preserve"> </v>
      </c>
      <c r="N104" s="273">
        <f t="shared" si="4"/>
        <v>0</v>
      </c>
      <c r="O104" s="273" t="str">
        <f t="shared" si="5"/>
        <v xml:space="preserve"> </v>
      </c>
      <c r="P104" s="273">
        <f t="shared" si="6"/>
        <v>0</v>
      </c>
      <c r="Q104" s="61"/>
      <c r="R104" s="61"/>
      <c r="S104" s="61"/>
    </row>
    <row r="105" spans="1:19" s="94" customFormat="1" ht="30" customHeight="1" thickBot="1" x14ac:dyDescent="0.3">
      <c r="A105" s="61"/>
      <c r="B105" s="61"/>
      <c r="C105" s="184">
        <v>58</v>
      </c>
      <c r="D105" s="45"/>
      <c r="E105" s="28"/>
      <c r="F105" s="41"/>
      <c r="G105" s="28"/>
      <c r="H105" s="42"/>
      <c r="I105" s="82">
        <f t="shared" si="0"/>
        <v>0</v>
      </c>
      <c r="J105" s="273" t="str">
        <f t="shared" si="1"/>
        <v xml:space="preserve"> </v>
      </c>
      <c r="K105" s="273" t="str">
        <f t="shared" si="2"/>
        <v xml:space="preserve"> </v>
      </c>
      <c r="L105" s="273">
        <f t="shared" si="7"/>
        <v>0</v>
      </c>
      <c r="M105" s="273" t="str">
        <f t="shared" si="3"/>
        <v xml:space="preserve"> </v>
      </c>
      <c r="N105" s="273">
        <f t="shared" si="4"/>
        <v>0</v>
      </c>
      <c r="O105" s="273" t="str">
        <f t="shared" si="5"/>
        <v xml:space="preserve"> </v>
      </c>
      <c r="P105" s="273">
        <f t="shared" si="6"/>
        <v>0</v>
      </c>
      <c r="Q105" s="61"/>
      <c r="R105" s="61"/>
      <c r="S105" s="61"/>
    </row>
    <row r="106" spans="1:19" s="94" customFormat="1" ht="30" customHeight="1" thickBot="1" x14ac:dyDescent="0.3">
      <c r="A106" s="61"/>
      <c r="B106" s="61"/>
      <c r="C106" s="184">
        <v>59</v>
      </c>
      <c r="D106" s="45"/>
      <c r="E106" s="28"/>
      <c r="F106" s="41"/>
      <c r="G106" s="28"/>
      <c r="H106" s="42"/>
      <c r="I106" s="82">
        <f t="shared" si="0"/>
        <v>0</v>
      </c>
      <c r="J106" s="273" t="str">
        <f t="shared" si="1"/>
        <v xml:space="preserve"> </v>
      </c>
      <c r="K106" s="273" t="str">
        <f t="shared" si="2"/>
        <v xml:space="preserve"> </v>
      </c>
      <c r="L106" s="273">
        <f t="shared" si="7"/>
        <v>0</v>
      </c>
      <c r="M106" s="273" t="str">
        <f t="shared" si="3"/>
        <v xml:space="preserve"> </v>
      </c>
      <c r="N106" s="273">
        <f t="shared" si="4"/>
        <v>0</v>
      </c>
      <c r="O106" s="273" t="str">
        <f t="shared" si="5"/>
        <v xml:space="preserve"> </v>
      </c>
      <c r="P106" s="273">
        <f t="shared" si="6"/>
        <v>0</v>
      </c>
      <c r="Q106" s="61"/>
      <c r="R106" s="61"/>
      <c r="S106" s="61"/>
    </row>
    <row r="107" spans="1:19" s="94" customFormat="1" ht="30" customHeight="1" thickBot="1" x14ac:dyDescent="0.3">
      <c r="A107" s="61"/>
      <c r="B107" s="61"/>
      <c r="C107" s="184">
        <v>60</v>
      </c>
      <c r="D107" s="45"/>
      <c r="E107" s="28"/>
      <c r="F107" s="41"/>
      <c r="G107" s="28"/>
      <c r="H107" s="42"/>
      <c r="I107" s="82">
        <f t="shared" si="0"/>
        <v>0</v>
      </c>
      <c r="J107" s="273" t="str">
        <f t="shared" si="1"/>
        <v xml:space="preserve"> </v>
      </c>
      <c r="K107" s="273" t="str">
        <f t="shared" si="2"/>
        <v xml:space="preserve"> </v>
      </c>
      <c r="L107" s="273">
        <f t="shared" si="7"/>
        <v>0</v>
      </c>
      <c r="M107" s="273" t="str">
        <f t="shared" si="3"/>
        <v xml:space="preserve"> </v>
      </c>
      <c r="N107" s="273">
        <f t="shared" si="4"/>
        <v>0</v>
      </c>
      <c r="O107" s="273" t="str">
        <f t="shared" si="5"/>
        <v xml:space="preserve"> </v>
      </c>
      <c r="P107" s="273">
        <f t="shared" si="6"/>
        <v>0</v>
      </c>
      <c r="Q107" s="61"/>
      <c r="R107" s="61"/>
      <c r="S107" s="61"/>
    </row>
    <row r="108" spans="1:19" s="94" customFormat="1" ht="30" customHeight="1" thickBot="1" x14ac:dyDescent="0.3">
      <c r="A108" s="61"/>
      <c r="B108" s="61"/>
      <c r="C108" s="184">
        <v>61</v>
      </c>
      <c r="D108" s="45"/>
      <c r="E108" s="28"/>
      <c r="F108" s="41"/>
      <c r="G108" s="28"/>
      <c r="H108" s="42"/>
      <c r="I108" s="82">
        <f t="shared" si="0"/>
        <v>0</v>
      </c>
      <c r="J108" s="273" t="str">
        <f t="shared" si="1"/>
        <v xml:space="preserve"> </v>
      </c>
      <c r="K108" s="273" t="str">
        <f t="shared" si="2"/>
        <v xml:space="preserve"> </v>
      </c>
      <c r="L108" s="273">
        <f t="shared" si="7"/>
        <v>0</v>
      </c>
      <c r="M108" s="273" t="str">
        <f t="shared" si="3"/>
        <v xml:space="preserve"> </v>
      </c>
      <c r="N108" s="273">
        <f t="shared" si="4"/>
        <v>0</v>
      </c>
      <c r="O108" s="273" t="str">
        <f t="shared" si="5"/>
        <v xml:space="preserve"> </v>
      </c>
      <c r="P108" s="273">
        <f t="shared" si="6"/>
        <v>0</v>
      </c>
      <c r="Q108" s="61"/>
      <c r="R108" s="61"/>
      <c r="S108" s="61"/>
    </row>
    <row r="109" spans="1:19" s="94" customFormat="1" ht="30" customHeight="1" thickBot="1" x14ac:dyDescent="0.3">
      <c r="A109" s="61"/>
      <c r="B109" s="61"/>
      <c r="C109" s="184">
        <v>62</v>
      </c>
      <c r="D109" s="45"/>
      <c r="E109" s="28"/>
      <c r="F109" s="41"/>
      <c r="G109" s="28"/>
      <c r="H109" s="42"/>
      <c r="I109" s="82">
        <f t="shared" si="0"/>
        <v>0</v>
      </c>
      <c r="J109" s="273" t="str">
        <f t="shared" si="1"/>
        <v xml:space="preserve"> </v>
      </c>
      <c r="K109" s="273" t="str">
        <f t="shared" si="2"/>
        <v xml:space="preserve"> </v>
      </c>
      <c r="L109" s="273">
        <f t="shared" si="7"/>
        <v>0</v>
      </c>
      <c r="M109" s="273" t="str">
        <f t="shared" si="3"/>
        <v xml:space="preserve"> </v>
      </c>
      <c r="N109" s="273">
        <f t="shared" si="4"/>
        <v>0</v>
      </c>
      <c r="O109" s="273" t="str">
        <f t="shared" si="5"/>
        <v xml:space="preserve"> </v>
      </c>
      <c r="P109" s="273">
        <f t="shared" si="6"/>
        <v>0</v>
      </c>
      <c r="Q109" s="61"/>
      <c r="R109" s="61"/>
      <c r="S109" s="61"/>
    </row>
    <row r="110" spans="1:19" s="94" customFormat="1" ht="30" customHeight="1" thickBot="1" x14ac:dyDescent="0.3">
      <c r="A110" s="61"/>
      <c r="B110" s="61"/>
      <c r="C110" s="184">
        <v>63</v>
      </c>
      <c r="D110" s="45"/>
      <c r="E110" s="28"/>
      <c r="F110" s="41"/>
      <c r="G110" s="28"/>
      <c r="H110" s="42"/>
      <c r="I110" s="82">
        <f t="shared" si="0"/>
        <v>0</v>
      </c>
      <c r="J110" s="273" t="str">
        <f t="shared" si="1"/>
        <v xml:space="preserve"> </v>
      </c>
      <c r="K110" s="273" t="str">
        <f t="shared" si="2"/>
        <v xml:space="preserve"> </v>
      </c>
      <c r="L110" s="273">
        <f t="shared" si="7"/>
        <v>0</v>
      </c>
      <c r="M110" s="273" t="str">
        <f t="shared" si="3"/>
        <v xml:space="preserve"> </v>
      </c>
      <c r="N110" s="273">
        <f t="shared" si="4"/>
        <v>0</v>
      </c>
      <c r="O110" s="273" t="str">
        <f t="shared" si="5"/>
        <v xml:space="preserve"> </v>
      </c>
      <c r="P110" s="273">
        <f t="shared" si="6"/>
        <v>0</v>
      </c>
      <c r="Q110" s="61"/>
      <c r="R110" s="61"/>
      <c r="S110" s="61"/>
    </row>
    <row r="111" spans="1:19" s="94" customFormat="1" ht="30" customHeight="1" thickBot="1" x14ac:dyDescent="0.3">
      <c r="A111" s="61"/>
      <c r="B111" s="61"/>
      <c r="C111" s="184">
        <v>64</v>
      </c>
      <c r="D111" s="45"/>
      <c r="E111" s="28"/>
      <c r="F111" s="41"/>
      <c r="G111" s="28"/>
      <c r="H111" s="42"/>
      <c r="I111" s="82">
        <f t="shared" si="0"/>
        <v>0</v>
      </c>
      <c r="J111" s="273" t="str">
        <f t="shared" si="1"/>
        <v xml:space="preserve"> </v>
      </c>
      <c r="K111" s="273" t="str">
        <f t="shared" si="2"/>
        <v xml:space="preserve"> </v>
      </c>
      <c r="L111" s="273">
        <f t="shared" si="7"/>
        <v>0</v>
      </c>
      <c r="M111" s="273" t="str">
        <f t="shared" si="3"/>
        <v xml:space="preserve"> </v>
      </c>
      <c r="N111" s="273">
        <f t="shared" si="4"/>
        <v>0</v>
      </c>
      <c r="O111" s="273" t="str">
        <f t="shared" si="5"/>
        <v xml:space="preserve"> </v>
      </c>
      <c r="P111" s="273">
        <f t="shared" si="6"/>
        <v>0</v>
      </c>
      <c r="Q111" s="61"/>
      <c r="R111" s="61"/>
      <c r="S111" s="61"/>
    </row>
    <row r="112" spans="1:19" s="94" customFormat="1" ht="30" customHeight="1" thickBot="1" x14ac:dyDescent="0.3">
      <c r="A112" s="61"/>
      <c r="B112" s="61"/>
      <c r="C112" s="184">
        <v>65</v>
      </c>
      <c r="D112" s="45"/>
      <c r="E112" s="28"/>
      <c r="F112" s="41"/>
      <c r="G112" s="28"/>
      <c r="H112" s="42"/>
      <c r="I112" s="82">
        <f t="shared" si="0"/>
        <v>0</v>
      </c>
      <c r="J112" s="273" t="str">
        <f t="shared" si="1"/>
        <v xml:space="preserve"> </v>
      </c>
      <c r="K112" s="273" t="str">
        <f t="shared" si="2"/>
        <v xml:space="preserve"> </v>
      </c>
      <c r="L112" s="273">
        <f t="shared" si="7"/>
        <v>0</v>
      </c>
      <c r="M112" s="273" t="str">
        <f t="shared" si="3"/>
        <v xml:space="preserve"> </v>
      </c>
      <c r="N112" s="273">
        <f t="shared" si="4"/>
        <v>0</v>
      </c>
      <c r="O112" s="273" t="str">
        <f t="shared" si="5"/>
        <v xml:space="preserve"> </v>
      </c>
      <c r="P112" s="273">
        <f t="shared" si="6"/>
        <v>0</v>
      </c>
      <c r="Q112" s="61"/>
      <c r="R112" s="61"/>
      <c r="S112" s="61"/>
    </row>
    <row r="113" spans="1:19" s="94" customFormat="1" ht="30" customHeight="1" thickBot="1" x14ac:dyDescent="0.3">
      <c r="A113" s="61"/>
      <c r="B113" s="61"/>
      <c r="C113" s="184">
        <v>66</v>
      </c>
      <c r="D113" s="45"/>
      <c r="E113" s="28"/>
      <c r="F113" s="41"/>
      <c r="G113" s="28"/>
      <c r="H113" s="42"/>
      <c r="I113" s="82">
        <f t="shared" ref="I113:I176" si="8">H113/1000</f>
        <v>0</v>
      </c>
      <c r="J113" s="273" t="str">
        <f t="shared" ref="J113:J176" si="9">IF(G113="Gasolinas y naftas","32.216",IF(G113="Diésel","35.537",IF(G113="Gas Licuado", "26.260", IF(G113="Gas Natural","36.569"," "))))</f>
        <v xml:space="preserve"> </v>
      </c>
      <c r="K113" s="273" t="str">
        <f t="shared" ref="K113:K176" si="10">IF(G113="Gasolinas y naftas", "0.0000693", IF(G113="Diésel", "0.0000741", IF(G113="Gas Licuado", "0.0000631", IF(G113= "Gas Natural", "0.0000561", " "))))</f>
        <v xml:space="preserve"> </v>
      </c>
      <c r="L113" s="273">
        <f t="shared" si="7"/>
        <v>0</v>
      </c>
      <c r="M113" s="273" t="str">
        <f t="shared" ref="M113:M176" si="11">IF(J113="32.216", "0.000025", IF(J113="35.537", "0.0000039", IF(J113="26.260", "0.000062", IF(J113= "36.569", "0.000092", " "))))</f>
        <v xml:space="preserve"> </v>
      </c>
      <c r="N113" s="273">
        <f t="shared" ref="N113:N176" si="12">IFERROR(H113*J113*M113,0)</f>
        <v>0</v>
      </c>
      <c r="O113" s="273" t="str">
        <f t="shared" ref="O113:O176" si="13">IF(J113="32.216", "0.000008", IF(J113="35.537", "0.0000039", IF(J113="26.260", "0.0000002", IF(J113= "36.569", "0.000003", " "))))</f>
        <v xml:space="preserve"> </v>
      </c>
      <c r="P113" s="273">
        <f t="shared" si="6"/>
        <v>0</v>
      </c>
      <c r="Q113" s="61"/>
      <c r="R113" s="61"/>
      <c r="S113" s="61"/>
    </row>
    <row r="114" spans="1:19" s="94" customFormat="1" ht="30" customHeight="1" thickBot="1" x14ac:dyDescent="0.3">
      <c r="A114" s="61"/>
      <c r="B114" s="61"/>
      <c r="C114" s="184">
        <v>67</v>
      </c>
      <c r="D114" s="50"/>
      <c r="E114" s="28"/>
      <c r="F114" s="51"/>
      <c r="G114" s="28"/>
      <c r="H114" s="42"/>
      <c r="I114" s="82">
        <f t="shared" si="8"/>
        <v>0</v>
      </c>
      <c r="J114" s="272" t="str">
        <f t="shared" si="9"/>
        <v xml:space="preserve"> </v>
      </c>
      <c r="K114" s="272" t="str">
        <f t="shared" si="10"/>
        <v xml:space="preserve"> </v>
      </c>
      <c r="L114" s="272">
        <f t="shared" si="7"/>
        <v>0</v>
      </c>
      <c r="M114" s="272" t="str">
        <f t="shared" si="11"/>
        <v xml:space="preserve"> </v>
      </c>
      <c r="N114" s="272">
        <f t="shared" si="12"/>
        <v>0</v>
      </c>
      <c r="O114" s="272" t="str">
        <f t="shared" si="13"/>
        <v xml:space="preserve"> </v>
      </c>
      <c r="P114" s="272">
        <f t="shared" ref="P114:P177" si="14">IFERROR(H114*J114*O114,0)</f>
        <v>0</v>
      </c>
      <c r="Q114" s="61"/>
      <c r="R114" s="61"/>
      <c r="S114" s="61"/>
    </row>
    <row r="115" spans="1:19" s="94" customFormat="1" ht="30" customHeight="1" thickBot="1" x14ac:dyDescent="0.3">
      <c r="A115" s="61"/>
      <c r="B115" s="61"/>
      <c r="C115" s="184">
        <v>68</v>
      </c>
      <c r="D115" s="50"/>
      <c r="E115" s="28"/>
      <c r="F115" s="51"/>
      <c r="G115" s="28"/>
      <c r="H115" s="42"/>
      <c r="I115" s="82">
        <f t="shared" si="8"/>
        <v>0</v>
      </c>
      <c r="J115" s="273" t="str">
        <f t="shared" si="9"/>
        <v xml:space="preserve"> </v>
      </c>
      <c r="K115" s="273" t="str">
        <f t="shared" si="10"/>
        <v xml:space="preserve"> </v>
      </c>
      <c r="L115" s="273">
        <f t="shared" si="7"/>
        <v>0</v>
      </c>
      <c r="M115" s="273" t="str">
        <f t="shared" si="11"/>
        <v xml:space="preserve"> </v>
      </c>
      <c r="N115" s="273">
        <f t="shared" si="12"/>
        <v>0</v>
      </c>
      <c r="O115" s="273" t="str">
        <f t="shared" si="13"/>
        <v xml:space="preserve"> </v>
      </c>
      <c r="P115" s="273">
        <f t="shared" si="14"/>
        <v>0</v>
      </c>
      <c r="Q115" s="61"/>
      <c r="R115" s="61"/>
      <c r="S115" s="61"/>
    </row>
    <row r="116" spans="1:19" s="94" customFormat="1" ht="30" customHeight="1" thickBot="1" x14ac:dyDescent="0.3">
      <c r="A116" s="61"/>
      <c r="B116" s="61"/>
      <c r="C116" s="184">
        <v>69</v>
      </c>
      <c r="D116" s="50"/>
      <c r="E116" s="28"/>
      <c r="F116" s="51"/>
      <c r="G116" s="28"/>
      <c r="H116" s="42"/>
      <c r="I116" s="82">
        <f t="shared" si="8"/>
        <v>0</v>
      </c>
      <c r="J116" s="273" t="str">
        <f t="shared" si="9"/>
        <v xml:space="preserve"> </v>
      </c>
      <c r="K116" s="273" t="str">
        <f t="shared" si="10"/>
        <v xml:space="preserve"> </v>
      </c>
      <c r="L116" s="273">
        <f t="shared" ref="L116:L179" si="15">IFERROR(H116*J116*K116,0)</f>
        <v>0</v>
      </c>
      <c r="M116" s="273" t="str">
        <f t="shared" si="11"/>
        <v xml:space="preserve"> </v>
      </c>
      <c r="N116" s="273">
        <f t="shared" si="12"/>
        <v>0</v>
      </c>
      <c r="O116" s="273" t="str">
        <f t="shared" si="13"/>
        <v xml:space="preserve"> </v>
      </c>
      <c r="P116" s="273">
        <f t="shared" si="14"/>
        <v>0</v>
      </c>
      <c r="Q116" s="61"/>
      <c r="R116" s="61"/>
      <c r="S116" s="61"/>
    </row>
    <row r="117" spans="1:19" s="94" customFormat="1" ht="30" customHeight="1" thickBot="1" x14ac:dyDescent="0.3">
      <c r="A117" s="61"/>
      <c r="B117" s="61"/>
      <c r="C117" s="184">
        <v>70</v>
      </c>
      <c r="D117" s="50"/>
      <c r="E117" s="28"/>
      <c r="F117" s="51"/>
      <c r="G117" s="28"/>
      <c r="H117" s="42"/>
      <c r="I117" s="82">
        <f t="shared" si="8"/>
        <v>0</v>
      </c>
      <c r="J117" s="273" t="str">
        <f t="shared" si="9"/>
        <v xml:space="preserve"> </v>
      </c>
      <c r="K117" s="273" t="str">
        <f t="shared" si="10"/>
        <v xml:space="preserve"> </v>
      </c>
      <c r="L117" s="273">
        <f t="shared" si="15"/>
        <v>0</v>
      </c>
      <c r="M117" s="273" t="str">
        <f t="shared" si="11"/>
        <v xml:space="preserve"> </v>
      </c>
      <c r="N117" s="273">
        <f t="shared" si="12"/>
        <v>0</v>
      </c>
      <c r="O117" s="273" t="str">
        <f t="shared" si="13"/>
        <v xml:space="preserve"> </v>
      </c>
      <c r="P117" s="273">
        <f t="shared" si="14"/>
        <v>0</v>
      </c>
      <c r="Q117" s="61"/>
      <c r="R117" s="61"/>
      <c r="S117" s="61"/>
    </row>
    <row r="118" spans="1:19" s="94" customFormat="1" ht="30" customHeight="1" thickBot="1" x14ac:dyDescent="0.3">
      <c r="A118" s="61"/>
      <c r="B118" s="61"/>
      <c r="C118" s="184">
        <v>71</v>
      </c>
      <c r="D118" s="50"/>
      <c r="E118" s="28"/>
      <c r="F118" s="51"/>
      <c r="G118" s="28"/>
      <c r="H118" s="42"/>
      <c r="I118" s="82">
        <f t="shared" si="8"/>
        <v>0</v>
      </c>
      <c r="J118" s="273" t="str">
        <f t="shared" si="9"/>
        <v xml:space="preserve"> </v>
      </c>
      <c r="K118" s="273" t="str">
        <f t="shared" si="10"/>
        <v xml:space="preserve"> </v>
      </c>
      <c r="L118" s="273">
        <f t="shared" si="15"/>
        <v>0</v>
      </c>
      <c r="M118" s="273" t="str">
        <f t="shared" si="11"/>
        <v xml:space="preserve"> </v>
      </c>
      <c r="N118" s="273">
        <f t="shared" si="12"/>
        <v>0</v>
      </c>
      <c r="O118" s="273" t="str">
        <f t="shared" si="13"/>
        <v xml:space="preserve"> </v>
      </c>
      <c r="P118" s="273">
        <f t="shared" si="14"/>
        <v>0</v>
      </c>
      <c r="Q118" s="61"/>
      <c r="R118" s="61"/>
      <c r="S118" s="61"/>
    </row>
    <row r="119" spans="1:19" s="94" customFormat="1" ht="30" customHeight="1" thickBot="1" x14ac:dyDescent="0.3">
      <c r="A119" s="61"/>
      <c r="B119" s="61"/>
      <c r="C119" s="184">
        <v>72</v>
      </c>
      <c r="D119" s="45"/>
      <c r="E119" s="28"/>
      <c r="F119" s="41"/>
      <c r="G119" s="28"/>
      <c r="H119" s="42"/>
      <c r="I119" s="82">
        <f t="shared" si="8"/>
        <v>0</v>
      </c>
      <c r="J119" s="273" t="str">
        <f t="shared" si="9"/>
        <v xml:space="preserve"> </v>
      </c>
      <c r="K119" s="273" t="str">
        <f t="shared" si="10"/>
        <v xml:space="preserve"> </v>
      </c>
      <c r="L119" s="273">
        <f t="shared" si="15"/>
        <v>0</v>
      </c>
      <c r="M119" s="273" t="str">
        <f t="shared" si="11"/>
        <v xml:space="preserve"> </v>
      </c>
      <c r="N119" s="273">
        <f t="shared" si="12"/>
        <v>0</v>
      </c>
      <c r="O119" s="273" t="str">
        <f t="shared" si="13"/>
        <v xml:space="preserve"> </v>
      </c>
      <c r="P119" s="273">
        <f t="shared" si="14"/>
        <v>0</v>
      </c>
      <c r="Q119" s="61"/>
      <c r="R119" s="61"/>
      <c r="S119" s="61"/>
    </row>
    <row r="120" spans="1:19" s="94" customFormat="1" ht="30" customHeight="1" thickBot="1" x14ac:dyDescent="0.3">
      <c r="A120" s="61"/>
      <c r="B120" s="61"/>
      <c r="C120" s="184">
        <v>73</v>
      </c>
      <c r="D120" s="45"/>
      <c r="E120" s="28"/>
      <c r="F120" s="41"/>
      <c r="G120" s="28"/>
      <c r="H120" s="42"/>
      <c r="I120" s="82">
        <f t="shared" si="8"/>
        <v>0</v>
      </c>
      <c r="J120" s="273" t="str">
        <f t="shared" si="9"/>
        <v xml:space="preserve"> </v>
      </c>
      <c r="K120" s="273" t="str">
        <f t="shared" si="10"/>
        <v xml:space="preserve"> </v>
      </c>
      <c r="L120" s="273">
        <f t="shared" si="15"/>
        <v>0</v>
      </c>
      <c r="M120" s="273" t="str">
        <f t="shared" si="11"/>
        <v xml:space="preserve"> </v>
      </c>
      <c r="N120" s="273">
        <f t="shared" si="12"/>
        <v>0</v>
      </c>
      <c r="O120" s="273" t="str">
        <f t="shared" si="13"/>
        <v xml:space="preserve"> </v>
      </c>
      <c r="P120" s="273">
        <f t="shared" si="14"/>
        <v>0</v>
      </c>
      <c r="Q120" s="61"/>
      <c r="R120" s="61"/>
      <c r="S120" s="61"/>
    </row>
    <row r="121" spans="1:19" s="94" customFormat="1" ht="30" customHeight="1" thickBot="1" x14ac:dyDescent="0.3">
      <c r="A121" s="61"/>
      <c r="B121" s="61"/>
      <c r="C121" s="184">
        <v>74</v>
      </c>
      <c r="D121" s="45"/>
      <c r="E121" s="28"/>
      <c r="F121" s="41"/>
      <c r="G121" s="28"/>
      <c r="H121" s="42"/>
      <c r="I121" s="82">
        <f t="shared" si="8"/>
        <v>0</v>
      </c>
      <c r="J121" s="273" t="str">
        <f t="shared" si="9"/>
        <v xml:space="preserve"> </v>
      </c>
      <c r="K121" s="273" t="str">
        <f t="shared" si="10"/>
        <v xml:space="preserve"> </v>
      </c>
      <c r="L121" s="273">
        <f t="shared" si="15"/>
        <v>0</v>
      </c>
      <c r="M121" s="273" t="str">
        <f t="shared" si="11"/>
        <v xml:space="preserve"> </v>
      </c>
      <c r="N121" s="273">
        <f t="shared" si="12"/>
        <v>0</v>
      </c>
      <c r="O121" s="273" t="str">
        <f t="shared" si="13"/>
        <v xml:space="preserve"> </v>
      </c>
      <c r="P121" s="273">
        <f t="shared" si="14"/>
        <v>0</v>
      </c>
      <c r="Q121" s="61"/>
      <c r="R121" s="61"/>
      <c r="S121" s="61"/>
    </row>
    <row r="122" spans="1:19" s="94" customFormat="1" ht="30" customHeight="1" thickBot="1" x14ac:dyDescent="0.3">
      <c r="A122" s="61"/>
      <c r="B122" s="61"/>
      <c r="C122" s="184">
        <v>75</v>
      </c>
      <c r="D122" s="45"/>
      <c r="E122" s="28"/>
      <c r="F122" s="41"/>
      <c r="G122" s="28"/>
      <c r="H122" s="42"/>
      <c r="I122" s="82">
        <f t="shared" si="8"/>
        <v>0</v>
      </c>
      <c r="J122" s="273" t="str">
        <f t="shared" si="9"/>
        <v xml:space="preserve"> </v>
      </c>
      <c r="K122" s="273" t="str">
        <f t="shared" si="10"/>
        <v xml:space="preserve"> </v>
      </c>
      <c r="L122" s="273">
        <f t="shared" si="15"/>
        <v>0</v>
      </c>
      <c r="M122" s="273" t="str">
        <f t="shared" si="11"/>
        <v xml:space="preserve"> </v>
      </c>
      <c r="N122" s="273">
        <f t="shared" si="12"/>
        <v>0</v>
      </c>
      <c r="O122" s="273" t="str">
        <f t="shared" si="13"/>
        <v xml:space="preserve"> </v>
      </c>
      <c r="P122" s="273">
        <f t="shared" si="14"/>
        <v>0</v>
      </c>
      <c r="Q122" s="61"/>
      <c r="R122" s="61"/>
      <c r="S122" s="61"/>
    </row>
    <row r="123" spans="1:19" s="94" customFormat="1" ht="30" customHeight="1" thickBot="1" x14ac:dyDescent="0.3">
      <c r="A123" s="61"/>
      <c r="B123" s="61"/>
      <c r="C123" s="184">
        <v>76</v>
      </c>
      <c r="D123" s="45"/>
      <c r="E123" s="28"/>
      <c r="F123" s="41"/>
      <c r="G123" s="28"/>
      <c r="H123" s="42"/>
      <c r="I123" s="82">
        <f t="shared" si="8"/>
        <v>0</v>
      </c>
      <c r="J123" s="273" t="str">
        <f t="shared" si="9"/>
        <v xml:space="preserve"> </v>
      </c>
      <c r="K123" s="273" t="str">
        <f t="shared" si="10"/>
        <v xml:space="preserve"> </v>
      </c>
      <c r="L123" s="273">
        <f t="shared" si="15"/>
        <v>0</v>
      </c>
      <c r="M123" s="273" t="str">
        <f t="shared" si="11"/>
        <v xml:space="preserve"> </v>
      </c>
      <c r="N123" s="273">
        <f t="shared" si="12"/>
        <v>0</v>
      </c>
      <c r="O123" s="273" t="str">
        <f t="shared" si="13"/>
        <v xml:space="preserve"> </v>
      </c>
      <c r="P123" s="273">
        <f t="shared" si="14"/>
        <v>0</v>
      </c>
      <c r="Q123" s="61"/>
      <c r="R123" s="61"/>
      <c r="S123" s="61"/>
    </row>
    <row r="124" spans="1:19" s="94" customFormat="1" ht="30" customHeight="1" thickBot="1" x14ac:dyDescent="0.3">
      <c r="A124" s="61"/>
      <c r="B124" s="61"/>
      <c r="C124" s="184">
        <v>77</v>
      </c>
      <c r="D124" s="45"/>
      <c r="E124" s="28"/>
      <c r="F124" s="41"/>
      <c r="G124" s="28"/>
      <c r="H124" s="42"/>
      <c r="I124" s="82">
        <f t="shared" si="8"/>
        <v>0</v>
      </c>
      <c r="J124" s="273" t="str">
        <f t="shared" si="9"/>
        <v xml:space="preserve"> </v>
      </c>
      <c r="K124" s="273" t="str">
        <f t="shared" si="10"/>
        <v xml:space="preserve"> </v>
      </c>
      <c r="L124" s="273">
        <f t="shared" si="15"/>
        <v>0</v>
      </c>
      <c r="M124" s="273" t="str">
        <f t="shared" si="11"/>
        <v xml:space="preserve"> </v>
      </c>
      <c r="N124" s="273">
        <f t="shared" si="12"/>
        <v>0</v>
      </c>
      <c r="O124" s="273" t="str">
        <f t="shared" si="13"/>
        <v xml:space="preserve"> </v>
      </c>
      <c r="P124" s="273">
        <f t="shared" si="14"/>
        <v>0</v>
      </c>
      <c r="Q124" s="61"/>
      <c r="R124" s="61"/>
      <c r="S124" s="61"/>
    </row>
    <row r="125" spans="1:19" s="94" customFormat="1" ht="30" customHeight="1" thickBot="1" x14ac:dyDescent="0.3">
      <c r="A125" s="61"/>
      <c r="B125" s="61"/>
      <c r="C125" s="184">
        <v>78</v>
      </c>
      <c r="D125" s="45"/>
      <c r="E125" s="28"/>
      <c r="F125" s="41"/>
      <c r="G125" s="28"/>
      <c r="H125" s="42"/>
      <c r="I125" s="82">
        <f t="shared" si="8"/>
        <v>0</v>
      </c>
      <c r="J125" s="272" t="str">
        <f t="shared" si="9"/>
        <v xml:space="preserve"> </v>
      </c>
      <c r="K125" s="272" t="str">
        <f t="shared" si="10"/>
        <v xml:space="preserve"> </v>
      </c>
      <c r="L125" s="272">
        <f t="shared" si="15"/>
        <v>0</v>
      </c>
      <c r="M125" s="272" t="str">
        <f t="shared" si="11"/>
        <v xml:space="preserve"> </v>
      </c>
      <c r="N125" s="272">
        <f t="shared" si="12"/>
        <v>0</v>
      </c>
      <c r="O125" s="272" t="str">
        <f t="shared" si="13"/>
        <v xml:space="preserve"> </v>
      </c>
      <c r="P125" s="272">
        <f t="shared" si="14"/>
        <v>0</v>
      </c>
      <c r="Q125" s="61"/>
      <c r="R125" s="61"/>
      <c r="S125" s="61"/>
    </row>
    <row r="126" spans="1:19" s="94" customFormat="1" ht="30" customHeight="1" thickBot="1" x14ac:dyDescent="0.3">
      <c r="A126" s="61"/>
      <c r="B126" s="61"/>
      <c r="C126" s="184">
        <v>79</v>
      </c>
      <c r="D126" s="45"/>
      <c r="E126" s="28"/>
      <c r="F126" s="41"/>
      <c r="G126" s="28"/>
      <c r="H126" s="42"/>
      <c r="I126" s="82">
        <f t="shared" si="8"/>
        <v>0</v>
      </c>
      <c r="J126" s="273" t="str">
        <f t="shared" si="9"/>
        <v xml:space="preserve"> </v>
      </c>
      <c r="K126" s="273" t="str">
        <f t="shared" si="10"/>
        <v xml:space="preserve"> </v>
      </c>
      <c r="L126" s="273">
        <f t="shared" si="15"/>
        <v>0</v>
      </c>
      <c r="M126" s="273" t="str">
        <f t="shared" si="11"/>
        <v xml:space="preserve"> </v>
      </c>
      <c r="N126" s="273">
        <f t="shared" si="12"/>
        <v>0</v>
      </c>
      <c r="O126" s="273" t="str">
        <f t="shared" si="13"/>
        <v xml:space="preserve"> </v>
      </c>
      <c r="P126" s="273">
        <f t="shared" si="14"/>
        <v>0</v>
      </c>
      <c r="Q126" s="61"/>
      <c r="R126" s="61"/>
      <c r="S126" s="61"/>
    </row>
    <row r="127" spans="1:19" s="94" customFormat="1" ht="30" customHeight="1" thickBot="1" x14ac:dyDescent="0.3">
      <c r="A127" s="61"/>
      <c r="B127" s="61"/>
      <c r="C127" s="184">
        <v>80</v>
      </c>
      <c r="D127" s="45"/>
      <c r="E127" s="28"/>
      <c r="F127" s="41"/>
      <c r="G127" s="28"/>
      <c r="H127" s="42"/>
      <c r="I127" s="82">
        <f t="shared" si="8"/>
        <v>0</v>
      </c>
      <c r="J127" s="273" t="str">
        <f t="shared" si="9"/>
        <v xml:space="preserve"> </v>
      </c>
      <c r="K127" s="273" t="str">
        <f t="shared" si="10"/>
        <v xml:space="preserve"> </v>
      </c>
      <c r="L127" s="273">
        <f t="shared" si="15"/>
        <v>0</v>
      </c>
      <c r="M127" s="273" t="str">
        <f t="shared" si="11"/>
        <v xml:space="preserve"> </v>
      </c>
      <c r="N127" s="273">
        <f t="shared" si="12"/>
        <v>0</v>
      </c>
      <c r="O127" s="273" t="str">
        <f t="shared" si="13"/>
        <v xml:space="preserve"> </v>
      </c>
      <c r="P127" s="273">
        <f t="shared" si="14"/>
        <v>0</v>
      </c>
      <c r="Q127" s="61"/>
      <c r="R127" s="61"/>
      <c r="S127" s="61"/>
    </row>
    <row r="128" spans="1:19" s="94" customFormat="1" ht="30" customHeight="1" thickBot="1" x14ac:dyDescent="0.3">
      <c r="A128" s="61"/>
      <c r="B128" s="61"/>
      <c r="C128" s="184">
        <v>81</v>
      </c>
      <c r="D128" s="45"/>
      <c r="E128" s="28"/>
      <c r="F128" s="41"/>
      <c r="G128" s="28"/>
      <c r="H128" s="42"/>
      <c r="I128" s="82">
        <f t="shared" si="8"/>
        <v>0</v>
      </c>
      <c r="J128" s="273" t="str">
        <f t="shared" si="9"/>
        <v xml:space="preserve"> </v>
      </c>
      <c r="K128" s="273" t="str">
        <f t="shared" si="10"/>
        <v xml:space="preserve"> </v>
      </c>
      <c r="L128" s="273">
        <f t="shared" si="15"/>
        <v>0</v>
      </c>
      <c r="M128" s="273" t="str">
        <f t="shared" si="11"/>
        <v xml:space="preserve"> </v>
      </c>
      <c r="N128" s="273">
        <f t="shared" si="12"/>
        <v>0</v>
      </c>
      <c r="O128" s="273" t="str">
        <f t="shared" si="13"/>
        <v xml:space="preserve"> </v>
      </c>
      <c r="P128" s="273">
        <f t="shared" si="14"/>
        <v>0</v>
      </c>
      <c r="Q128" s="61"/>
      <c r="R128" s="61"/>
      <c r="S128" s="61"/>
    </row>
    <row r="129" spans="1:19" s="94" customFormat="1" ht="30" customHeight="1" thickBot="1" x14ac:dyDescent="0.3">
      <c r="A129" s="61"/>
      <c r="B129" s="61"/>
      <c r="C129" s="184">
        <v>82</v>
      </c>
      <c r="D129" s="45"/>
      <c r="E129" s="28"/>
      <c r="F129" s="41"/>
      <c r="G129" s="28"/>
      <c r="H129" s="42"/>
      <c r="I129" s="82">
        <f t="shared" si="8"/>
        <v>0</v>
      </c>
      <c r="J129" s="273" t="str">
        <f t="shared" si="9"/>
        <v xml:space="preserve"> </v>
      </c>
      <c r="K129" s="273" t="str">
        <f t="shared" si="10"/>
        <v xml:space="preserve"> </v>
      </c>
      <c r="L129" s="273">
        <f t="shared" si="15"/>
        <v>0</v>
      </c>
      <c r="M129" s="273" t="str">
        <f t="shared" si="11"/>
        <v xml:space="preserve"> </v>
      </c>
      <c r="N129" s="273">
        <f t="shared" si="12"/>
        <v>0</v>
      </c>
      <c r="O129" s="273" t="str">
        <f t="shared" si="13"/>
        <v xml:space="preserve"> </v>
      </c>
      <c r="P129" s="273">
        <f t="shared" si="14"/>
        <v>0</v>
      </c>
      <c r="Q129" s="61"/>
      <c r="R129" s="61"/>
      <c r="S129" s="61"/>
    </row>
    <row r="130" spans="1:19" s="94" customFormat="1" ht="30" customHeight="1" thickBot="1" x14ac:dyDescent="0.3">
      <c r="A130" s="61"/>
      <c r="B130" s="61"/>
      <c r="C130" s="184">
        <v>83</v>
      </c>
      <c r="D130" s="45"/>
      <c r="E130" s="28"/>
      <c r="F130" s="41"/>
      <c r="G130" s="28"/>
      <c r="H130" s="42"/>
      <c r="I130" s="82">
        <f t="shared" si="8"/>
        <v>0</v>
      </c>
      <c r="J130" s="273" t="str">
        <f t="shared" si="9"/>
        <v xml:space="preserve"> </v>
      </c>
      <c r="K130" s="273" t="str">
        <f t="shared" si="10"/>
        <v xml:space="preserve"> </v>
      </c>
      <c r="L130" s="273">
        <f t="shared" si="15"/>
        <v>0</v>
      </c>
      <c r="M130" s="273" t="str">
        <f t="shared" si="11"/>
        <v xml:space="preserve"> </v>
      </c>
      <c r="N130" s="273">
        <f t="shared" si="12"/>
        <v>0</v>
      </c>
      <c r="O130" s="273" t="str">
        <f t="shared" si="13"/>
        <v xml:space="preserve"> </v>
      </c>
      <c r="P130" s="273">
        <f t="shared" si="14"/>
        <v>0</v>
      </c>
      <c r="Q130" s="61"/>
      <c r="R130" s="61"/>
      <c r="S130" s="61"/>
    </row>
    <row r="131" spans="1:19" s="94" customFormat="1" ht="30" customHeight="1" thickBot="1" x14ac:dyDescent="0.3">
      <c r="A131" s="61"/>
      <c r="B131" s="61"/>
      <c r="C131" s="184">
        <v>84</v>
      </c>
      <c r="D131" s="45"/>
      <c r="E131" s="28"/>
      <c r="F131" s="41"/>
      <c r="G131" s="28"/>
      <c r="H131" s="42"/>
      <c r="I131" s="82">
        <f t="shared" si="8"/>
        <v>0</v>
      </c>
      <c r="J131" s="273" t="str">
        <f t="shared" si="9"/>
        <v xml:space="preserve"> </v>
      </c>
      <c r="K131" s="273" t="str">
        <f t="shared" si="10"/>
        <v xml:space="preserve"> </v>
      </c>
      <c r="L131" s="273">
        <f t="shared" si="15"/>
        <v>0</v>
      </c>
      <c r="M131" s="273" t="str">
        <f t="shared" si="11"/>
        <v xml:space="preserve"> </v>
      </c>
      <c r="N131" s="273">
        <f t="shared" si="12"/>
        <v>0</v>
      </c>
      <c r="O131" s="273" t="str">
        <f t="shared" si="13"/>
        <v xml:space="preserve"> </v>
      </c>
      <c r="P131" s="273">
        <f t="shared" si="14"/>
        <v>0</v>
      </c>
      <c r="Q131" s="61"/>
      <c r="R131" s="61"/>
      <c r="S131" s="61"/>
    </row>
    <row r="132" spans="1:19" s="94" customFormat="1" ht="30" customHeight="1" thickBot="1" x14ac:dyDescent="0.3">
      <c r="A132" s="61"/>
      <c r="B132" s="61"/>
      <c r="C132" s="184">
        <v>85</v>
      </c>
      <c r="D132" s="45"/>
      <c r="E132" s="28"/>
      <c r="F132" s="41"/>
      <c r="G132" s="28"/>
      <c r="H132" s="42"/>
      <c r="I132" s="82">
        <f t="shared" si="8"/>
        <v>0</v>
      </c>
      <c r="J132" s="273" t="str">
        <f t="shared" si="9"/>
        <v xml:space="preserve"> </v>
      </c>
      <c r="K132" s="273" t="str">
        <f t="shared" si="10"/>
        <v xml:space="preserve"> </v>
      </c>
      <c r="L132" s="273">
        <f t="shared" si="15"/>
        <v>0</v>
      </c>
      <c r="M132" s="273" t="str">
        <f t="shared" si="11"/>
        <v xml:space="preserve"> </v>
      </c>
      <c r="N132" s="273">
        <f t="shared" si="12"/>
        <v>0</v>
      </c>
      <c r="O132" s="273" t="str">
        <f t="shared" si="13"/>
        <v xml:space="preserve"> </v>
      </c>
      <c r="P132" s="273">
        <f t="shared" si="14"/>
        <v>0</v>
      </c>
      <c r="Q132" s="61"/>
      <c r="R132" s="61"/>
      <c r="S132" s="61"/>
    </row>
    <row r="133" spans="1:19" s="94" customFormat="1" ht="30" customHeight="1" thickBot="1" x14ac:dyDescent="0.3">
      <c r="A133" s="61"/>
      <c r="B133" s="61"/>
      <c r="C133" s="184">
        <v>86</v>
      </c>
      <c r="D133" s="45"/>
      <c r="E133" s="28"/>
      <c r="F133" s="41"/>
      <c r="G133" s="28"/>
      <c r="H133" s="42"/>
      <c r="I133" s="82">
        <f t="shared" si="8"/>
        <v>0</v>
      </c>
      <c r="J133" s="273" t="str">
        <f t="shared" si="9"/>
        <v xml:space="preserve"> </v>
      </c>
      <c r="K133" s="273" t="str">
        <f t="shared" si="10"/>
        <v xml:space="preserve"> </v>
      </c>
      <c r="L133" s="273">
        <f t="shared" si="15"/>
        <v>0</v>
      </c>
      <c r="M133" s="273" t="str">
        <f t="shared" si="11"/>
        <v xml:space="preserve"> </v>
      </c>
      <c r="N133" s="273">
        <f t="shared" si="12"/>
        <v>0</v>
      </c>
      <c r="O133" s="273" t="str">
        <f t="shared" si="13"/>
        <v xml:space="preserve"> </v>
      </c>
      <c r="P133" s="273">
        <f t="shared" si="14"/>
        <v>0</v>
      </c>
      <c r="Q133" s="61"/>
      <c r="R133" s="61"/>
      <c r="S133" s="61"/>
    </row>
    <row r="134" spans="1:19" s="94" customFormat="1" ht="30" customHeight="1" thickBot="1" x14ac:dyDescent="0.3">
      <c r="A134" s="61"/>
      <c r="B134" s="61"/>
      <c r="C134" s="184">
        <v>87</v>
      </c>
      <c r="D134" s="45"/>
      <c r="E134" s="28"/>
      <c r="F134" s="41"/>
      <c r="G134" s="28"/>
      <c r="H134" s="42"/>
      <c r="I134" s="82">
        <f t="shared" si="8"/>
        <v>0</v>
      </c>
      <c r="J134" s="273" t="str">
        <f t="shared" si="9"/>
        <v xml:space="preserve"> </v>
      </c>
      <c r="K134" s="273" t="str">
        <f t="shared" si="10"/>
        <v xml:space="preserve"> </v>
      </c>
      <c r="L134" s="273">
        <f t="shared" si="15"/>
        <v>0</v>
      </c>
      <c r="M134" s="273" t="str">
        <f t="shared" si="11"/>
        <v xml:space="preserve"> </v>
      </c>
      <c r="N134" s="273">
        <f t="shared" si="12"/>
        <v>0</v>
      </c>
      <c r="O134" s="273" t="str">
        <f t="shared" si="13"/>
        <v xml:space="preserve"> </v>
      </c>
      <c r="P134" s="273">
        <f t="shared" si="14"/>
        <v>0</v>
      </c>
      <c r="Q134" s="61"/>
      <c r="R134" s="61"/>
      <c r="S134" s="61"/>
    </row>
    <row r="135" spans="1:19" s="94" customFormat="1" ht="30" customHeight="1" thickBot="1" x14ac:dyDescent="0.3">
      <c r="A135" s="61"/>
      <c r="B135" s="61"/>
      <c r="C135" s="184">
        <v>88</v>
      </c>
      <c r="D135" s="45"/>
      <c r="E135" s="28"/>
      <c r="F135" s="41"/>
      <c r="G135" s="28"/>
      <c r="H135" s="42"/>
      <c r="I135" s="82">
        <f t="shared" si="8"/>
        <v>0</v>
      </c>
      <c r="J135" s="273" t="str">
        <f t="shared" si="9"/>
        <v xml:space="preserve"> </v>
      </c>
      <c r="K135" s="273" t="str">
        <f t="shared" si="10"/>
        <v xml:space="preserve"> </v>
      </c>
      <c r="L135" s="273">
        <f t="shared" si="15"/>
        <v>0</v>
      </c>
      <c r="M135" s="273" t="str">
        <f t="shared" si="11"/>
        <v xml:space="preserve"> </v>
      </c>
      <c r="N135" s="273">
        <f t="shared" si="12"/>
        <v>0</v>
      </c>
      <c r="O135" s="273" t="str">
        <f t="shared" si="13"/>
        <v xml:space="preserve"> </v>
      </c>
      <c r="P135" s="273">
        <f t="shared" si="14"/>
        <v>0</v>
      </c>
      <c r="Q135" s="61"/>
      <c r="R135" s="61"/>
      <c r="S135" s="61"/>
    </row>
    <row r="136" spans="1:19" s="94" customFormat="1" ht="30" customHeight="1" thickBot="1" x14ac:dyDescent="0.3">
      <c r="A136" s="61"/>
      <c r="B136" s="61"/>
      <c r="C136" s="184">
        <v>89</v>
      </c>
      <c r="D136" s="45"/>
      <c r="E136" s="28"/>
      <c r="F136" s="41"/>
      <c r="G136" s="28"/>
      <c r="H136" s="42"/>
      <c r="I136" s="82">
        <f t="shared" si="8"/>
        <v>0</v>
      </c>
      <c r="J136" s="272" t="str">
        <f t="shared" si="9"/>
        <v xml:space="preserve"> </v>
      </c>
      <c r="K136" s="272" t="str">
        <f t="shared" si="10"/>
        <v xml:space="preserve"> </v>
      </c>
      <c r="L136" s="272">
        <f t="shared" si="15"/>
        <v>0</v>
      </c>
      <c r="M136" s="272" t="str">
        <f t="shared" si="11"/>
        <v xml:space="preserve"> </v>
      </c>
      <c r="N136" s="272">
        <f t="shared" si="12"/>
        <v>0</v>
      </c>
      <c r="O136" s="272" t="str">
        <f t="shared" si="13"/>
        <v xml:space="preserve"> </v>
      </c>
      <c r="P136" s="272">
        <f t="shared" si="14"/>
        <v>0</v>
      </c>
      <c r="Q136" s="61"/>
      <c r="R136" s="61"/>
      <c r="S136" s="61"/>
    </row>
    <row r="137" spans="1:19" s="94" customFormat="1" ht="30" customHeight="1" thickBot="1" x14ac:dyDescent="0.3">
      <c r="A137" s="61"/>
      <c r="B137" s="61"/>
      <c r="C137" s="184">
        <v>90</v>
      </c>
      <c r="D137" s="45"/>
      <c r="E137" s="28"/>
      <c r="F137" s="41"/>
      <c r="G137" s="28"/>
      <c r="H137" s="42"/>
      <c r="I137" s="82">
        <f t="shared" si="8"/>
        <v>0</v>
      </c>
      <c r="J137" s="273" t="str">
        <f t="shared" si="9"/>
        <v xml:space="preserve"> </v>
      </c>
      <c r="K137" s="273" t="str">
        <f t="shared" si="10"/>
        <v xml:space="preserve"> </v>
      </c>
      <c r="L137" s="273">
        <f t="shared" si="15"/>
        <v>0</v>
      </c>
      <c r="M137" s="273" t="str">
        <f t="shared" si="11"/>
        <v xml:space="preserve"> </v>
      </c>
      <c r="N137" s="273">
        <f t="shared" si="12"/>
        <v>0</v>
      </c>
      <c r="O137" s="273" t="str">
        <f t="shared" si="13"/>
        <v xml:space="preserve"> </v>
      </c>
      <c r="P137" s="273">
        <f t="shared" si="14"/>
        <v>0</v>
      </c>
      <c r="Q137" s="61"/>
      <c r="R137" s="61"/>
      <c r="S137" s="61"/>
    </row>
    <row r="138" spans="1:19" s="94" customFormat="1" ht="30" customHeight="1" thickBot="1" x14ac:dyDescent="0.3">
      <c r="A138" s="61"/>
      <c r="B138" s="61"/>
      <c r="C138" s="184">
        <v>91</v>
      </c>
      <c r="D138" s="45"/>
      <c r="E138" s="28"/>
      <c r="F138" s="41"/>
      <c r="G138" s="28"/>
      <c r="H138" s="42"/>
      <c r="I138" s="82">
        <f t="shared" si="8"/>
        <v>0</v>
      </c>
      <c r="J138" s="273" t="str">
        <f t="shared" si="9"/>
        <v xml:space="preserve"> </v>
      </c>
      <c r="K138" s="273" t="str">
        <f t="shared" si="10"/>
        <v xml:space="preserve"> </v>
      </c>
      <c r="L138" s="273">
        <f t="shared" si="15"/>
        <v>0</v>
      </c>
      <c r="M138" s="273" t="str">
        <f t="shared" si="11"/>
        <v xml:space="preserve"> </v>
      </c>
      <c r="N138" s="273">
        <f t="shared" si="12"/>
        <v>0</v>
      </c>
      <c r="O138" s="273" t="str">
        <f t="shared" si="13"/>
        <v xml:space="preserve"> </v>
      </c>
      <c r="P138" s="273">
        <f t="shared" si="14"/>
        <v>0</v>
      </c>
      <c r="Q138" s="61"/>
      <c r="R138" s="61"/>
      <c r="S138" s="61"/>
    </row>
    <row r="139" spans="1:19" s="94" customFormat="1" ht="30" customHeight="1" thickBot="1" x14ac:dyDescent="0.3">
      <c r="A139" s="61"/>
      <c r="B139" s="61"/>
      <c r="C139" s="184">
        <v>92</v>
      </c>
      <c r="D139" s="45"/>
      <c r="E139" s="28"/>
      <c r="F139" s="41"/>
      <c r="G139" s="28"/>
      <c r="H139" s="42"/>
      <c r="I139" s="82">
        <f t="shared" si="8"/>
        <v>0</v>
      </c>
      <c r="J139" s="273" t="str">
        <f t="shared" si="9"/>
        <v xml:space="preserve"> </v>
      </c>
      <c r="K139" s="273" t="str">
        <f t="shared" si="10"/>
        <v xml:space="preserve"> </v>
      </c>
      <c r="L139" s="273">
        <f t="shared" si="15"/>
        <v>0</v>
      </c>
      <c r="M139" s="273" t="str">
        <f t="shared" si="11"/>
        <v xml:space="preserve"> </v>
      </c>
      <c r="N139" s="273">
        <f t="shared" si="12"/>
        <v>0</v>
      </c>
      <c r="O139" s="273" t="str">
        <f t="shared" si="13"/>
        <v xml:space="preserve"> </v>
      </c>
      <c r="P139" s="273">
        <f t="shared" si="14"/>
        <v>0</v>
      </c>
      <c r="Q139" s="61"/>
      <c r="R139" s="61"/>
      <c r="S139" s="61"/>
    </row>
    <row r="140" spans="1:19" s="94" customFormat="1" ht="30" customHeight="1" thickBot="1" x14ac:dyDescent="0.3">
      <c r="A140" s="61"/>
      <c r="B140" s="61"/>
      <c r="C140" s="184">
        <v>93</v>
      </c>
      <c r="D140" s="45"/>
      <c r="E140" s="28"/>
      <c r="F140" s="41"/>
      <c r="G140" s="28"/>
      <c r="H140" s="42"/>
      <c r="I140" s="82">
        <f t="shared" si="8"/>
        <v>0</v>
      </c>
      <c r="J140" s="273" t="str">
        <f t="shared" si="9"/>
        <v xml:space="preserve"> </v>
      </c>
      <c r="K140" s="273" t="str">
        <f t="shared" si="10"/>
        <v xml:space="preserve"> </v>
      </c>
      <c r="L140" s="273">
        <f t="shared" si="15"/>
        <v>0</v>
      </c>
      <c r="M140" s="273" t="str">
        <f t="shared" si="11"/>
        <v xml:space="preserve"> </v>
      </c>
      <c r="N140" s="273">
        <f t="shared" si="12"/>
        <v>0</v>
      </c>
      <c r="O140" s="273" t="str">
        <f t="shared" si="13"/>
        <v xml:space="preserve"> </v>
      </c>
      <c r="P140" s="273">
        <f t="shared" si="14"/>
        <v>0</v>
      </c>
      <c r="Q140" s="61"/>
      <c r="R140" s="61"/>
      <c r="S140" s="61"/>
    </row>
    <row r="141" spans="1:19" s="94" customFormat="1" ht="30" customHeight="1" thickBot="1" x14ac:dyDescent="0.3">
      <c r="A141" s="61"/>
      <c r="B141" s="61"/>
      <c r="C141" s="184">
        <v>94</v>
      </c>
      <c r="D141" s="45"/>
      <c r="E141" s="28"/>
      <c r="F141" s="41"/>
      <c r="G141" s="28"/>
      <c r="H141" s="42"/>
      <c r="I141" s="82">
        <f t="shared" si="8"/>
        <v>0</v>
      </c>
      <c r="J141" s="273" t="str">
        <f t="shared" si="9"/>
        <v xml:space="preserve"> </v>
      </c>
      <c r="K141" s="273" t="str">
        <f t="shared" si="10"/>
        <v xml:space="preserve"> </v>
      </c>
      <c r="L141" s="273">
        <f t="shared" si="15"/>
        <v>0</v>
      </c>
      <c r="M141" s="273" t="str">
        <f t="shared" si="11"/>
        <v xml:space="preserve"> </v>
      </c>
      <c r="N141" s="273">
        <f t="shared" si="12"/>
        <v>0</v>
      </c>
      <c r="O141" s="273" t="str">
        <f t="shared" si="13"/>
        <v xml:space="preserve"> </v>
      </c>
      <c r="P141" s="273">
        <f t="shared" si="14"/>
        <v>0</v>
      </c>
      <c r="Q141" s="61"/>
      <c r="R141" s="61"/>
      <c r="S141" s="61"/>
    </row>
    <row r="142" spans="1:19" s="94" customFormat="1" ht="30" customHeight="1" thickBot="1" x14ac:dyDescent="0.3">
      <c r="A142" s="61"/>
      <c r="B142" s="61"/>
      <c r="C142" s="184">
        <v>95</v>
      </c>
      <c r="D142" s="45"/>
      <c r="E142" s="28"/>
      <c r="F142" s="41"/>
      <c r="G142" s="28"/>
      <c r="H142" s="42"/>
      <c r="I142" s="82">
        <f t="shared" si="8"/>
        <v>0</v>
      </c>
      <c r="J142" s="273" t="str">
        <f t="shared" si="9"/>
        <v xml:space="preserve"> </v>
      </c>
      <c r="K142" s="273" t="str">
        <f t="shared" si="10"/>
        <v xml:space="preserve"> </v>
      </c>
      <c r="L142" s="273">
        <f t="shared" si="15"/>
        <v>0</v>
      </c>
      <c r="M142" s="273" t="str">
        <f t="shared" si="11"/>
        <v xml:space="preserve"> </v>
      </c>
      <c r="N142" s="273">
        <f t="shared" si="12"/>
        <v>0</v>
      </c>
      <c r="O142" s="273" t="str">
        <f t="shared" si="13"/>
        <v xml:space="preserve"> </v>
      </c>
      <c r="P142" s="273">
        <f t="shared" si="14"/>
        <v>0</v>
      </c>
      <c r="Q142" s="61"/>
      <c r="R142" s="61"/>
      <c r="S142" s="61"/>
    </row>
    <row r="143" spans="1:19" s="94" customFormat="1" ht="30" customHeight="1" thickBot="1" x14ac:dyDescent="0.3">
      <c r="A143" s="61"/>
      <c r="B143" s="61"/>
      <c r="C143" s="184">
        <v>96</v>
      </c>
      <c r="D143" s="45"/>
      <c r="E143" s="28"/>
      <c r="F143" s="41"/>
      <c r="G143" s="28"/>
      <c r="H143" s="42"/>
      <c r="I143" s="82">
        <f t="shared" si="8"/>
        <v>0</v>
      </c>
      <c r="J143" s="273" t="str">
        <f t="shared" si="9"/>
        <v xml:space="preserve"> </v>
      </c>
      <c r="K143" s="273" t="str">
        <f t="shared" si="10"/>
        <v xml:space="preserve"> </v>
      </c>
      <c r="L143" s="273">
        <f t="shared" si="15"/>
        <v>0</v>
      </c>
      <c r="M143" s="273" t="str">
        <f t="shared" si="11"/>
        <v xml:space="preserve"> </v>
      </c>
      <c r="N143" s="273">
        <f t="shared" si="12"/>
        <v>0</v>
      </c>
      <c r="O143" s="273" t="str">
        <f t="shared" si="13"/>
        <v xml:space="preserve"> </v>
      </c>
      <c r="P143" s="273">
        <f t="shared" si="14"/>
        <v>0</v>
      </c>
      <c r="Q143" s="61"/>
      <c r="R143" s="61"/>
      <c r="S143" s="61"/>
    </row>
    <row r="144" spans="1:19" s="94" customFormat="1" ht="30" customHeight="1" thickBot="1" x14ac:dyDescent="0.3">
      <c r="A144" s="61"/>
      <c r="B144" s="61"/>
      <c r="C144" s="184">
        <v>97</v>
      </c>
      <c r="D144" s="45"/>
      <c r="E144" s="28"/>
      <c r="F144" s="41"/>
      <c r="G144" s="28"/>
      <c r="H144" s="42"/>
      <c r="I144" s="82">
        <f t="shared" si="8"/>
        <v>0</v>
      </c>
      <c r="J144" s="273" t="str">
        <f t="shared" si="9"/>
        <v xml:space="preserve"> </v>
      </c>
      <c r="K144" s="273" t="str">
        <f t="shared" si="10"/>
        <v xml:space="preserve"> </v>
      </c>
      <c r="L144" s="273">
        <f t="shared" si="15"/>
        <v>0</v>
      </c>
      <c r="M144" s="273" t="str">
        <f t="shared" si="11"/>
        <v xml:space="preserve"> </v>
      </c>
      <c r="N144" s="273">
        <f t="shared" si="12"/>
        <v>0</v>
      </c>
      <c r="O144" s="273" t="str">
        <f t="shared" si="13"/>
        <v xml:space="preserve"> </v>
      </c>
      <c r="P144" s="273">
        <f t="shared" si="14"/>
        <v>0</v>
      </c>
      <c r="Q144" s="61"/>
      <c r="R144" s="61"/>
      <c r="S144" s="61"/>
    </row>
    <row r="145" spans="1:19" s="94" customFormat="1" ht="30" customHeight="1" thickBot="1" x14ac:dyDescent="0.3">
      <c r="A145" s="61"/>
      <c r="B145" s="61"/>
      <c r="C145" s="184">
        <v>98</v>
      </c>
      <c r="D145" s="45"/>
      <c r="E145" s="28"/>
      <c r="F145" s="41"/>
      <c r="G145" s="28"/>
      <c r="H145" s="42"/>
      <c r="I145" s="82">
        <f t="shared" si="8"/>
        <v>0</v>
      </c>
      <c r="J145" s="273" t="str">
        <f t="shared" si="9"/>
        <v xml:space="preserve"> </v>
      </c>
      <c r="K145" s="273" t="str">
        <f t="shared" si="10"/>
        <v xml:space="preserve"> </v>
      </c>
      <c r="L145" s="273">
        <f t="shared" si="15"/>
        <v>0</v>
      </c>
      <c r="M145" s="273" t="str">
        <f t="shared" si="11"/>
        <v xml:space="preserve"> </v>
      </c>
      <c r="N145" s="273">
        <f t="shared" si="12"/>
        <v>0</v>
      </c>
      <c r="O145" s="273" t="str">
        <f t="shared" si="13"/>
        <v xml:space="preserve"> </v>
      </c>
      <c r="P145" s="273">
        <f t="shared" si="14"/>
        <v>0</v>
      </c>
      <c r="Q145" s="61"/>
      <c r="R145" s="61"/>
      <c r="S145" s="61"/>
    </row>
    <row r="146" spans="1:19" s="94" customFormat="1" ht="30" customHeight="1" thickBot="1" x14ac:dyDescent="0.3">
      <c r="A146" s="61"/>
      <c r="B146" s="61"/>
      <c r="C146" s="184">
        <v>99</v>
      </c>
      <c r="D146" s="45"/>
      <c r="E146" s="28"/>
      <c r="F146" s="41"/>
      <c r="G146" s="28"/>
      <c r="H146" s="42"/>
      <c r="I146" s="82">
        <f t="shared" si="8"/>
        <v>0</v>
      </c>
      <c r="J146" s="273" t="str">
        <f t="shared" si="9"/>
        <v xml:space="preserve"> </v>
      </c>
      <c r="K146" s="273" t="str">
        <f t="shared" si="10"/>
        <v xml:space="preserve"> </v>
      </c>
      <c r="L146" s="273">
        <f t="shared" si="15"/>
        <v>0</v>
      </c>
      <c r="M146" s="273" t="str">
        <f t="shared" si="11"/>
        <v xml:space="preserve"> </v>
      </c>
      <c r="N146" s="273">
        <f t="shared" si="12"/>
        <v>0</v>
      </c>
      <c r="O146" s="273" t="str">
        <f t="shared" si="13"/>
        <v xml:space="preserve"> </v>
      </c>
      <c r="P146" s="273">
        <f t="shared" si="14"/>
        <v>0</v>
      </c>
      <c r="Q146" s="61"/>
      <c r="R146" s="61"/>
      <c r="S146" s="61"/>
    </row>
    <row r="147" spans="1:19" s="94" customFormat="1" ht="30" customHeight="1" thickBot="1" x14ac:dyDescent="0.3">
      <c r="A147" s="61"/>
      <c r="B147" s="61"/>
      <c r="C147" s="184">
        <v>100</v>
      </c>
      <c r="D147" s="45"/>
      <c r="E147" s="28"/>
      <c r="F147" s="41"/>
      <c r="G147" s="28"/>
      <c r="H147" s="42"/>
      <c r="I147" s="82">
        <f t="shared" si="8"/>
        <v>0</v>
      </c>
      <c r="J147" s="272" t="str">
        <f t="shared" si="9"/>
        <v xml:space="preserve"> </v>
      </c>
      <c r="K147" s="272" t="str">
        <f t="shared" si="10"/>
        <v xml:space="preserve"> </v>
      </c>
      <c r="L147" s="272">
        <f t="shared" si="15"/>
        <v>0</v>
      </c>
      <c r="M147" s="272" t="str">
        <f t="shared" si="11"/>
        <v xml:space="preserve"> </v>
      </c>
      <c r="N147" s="272">
        <f t="shared" si="12"/>
        <v>0</v>
      </c>
      <c r="O147" s="272" t="str">
        <f t="shared" si="13"/>
        <v xml:space="preserve"> </v>
      </c>
      <c r="P147" s="272">
        <f t="shared" si="14"/>
        <v>0</v>
      </c>
      <c r="Q147" s="61"/>
      <c r="R147" s="61"/>
      <c r="S147" s="61"/>
    </row>
    <row r="148" spans="1:19" s="94" customFormat="1" ht="30" customHeight="1" thickBot="1" x14ac:dyDescent="0.3">
      <c r="A148" s="61"/>
      <c r="B148" s="61"/>
      <c r="C148" s="184">
        <v>101</v>
      </c>
      <c r="D148" s="45"/>
      <c r="E148" s="28"/>
      <c r="F148" s="41"/>
      <c r="G148" s="28"/>
      <c r="H148" s="42"/>
      <c r="I148" s="82">
        <f t="shared" si="8"/>
        <v>0</v>
      </c>
      <c r="J148" s="273" t="str">
        <f t="shared" si="9"/>
        <v xml:space="preserve"> </v>
      </c>
      <c r="K148" s="273" t="str">
        <f t="shared" si="10"/>
        <v xml:space="preserve"> </v>
      </c>
      <c r="L148" s="273">
        <f t="shared" si="15"/>
        <v>0</v>
      </c>
      <c r="M148" s="273" t="str">
        <f t="shared" si="11"/>
        <v xml:space="preserve"> </v>
      </c>
      <c r="N148" s="273">
        <f t="shared" si="12"/>
        <v>0</v>
      </c>
      <c r="O148" s="273" t="str">
        <f t="shared" si="13"/>
        <v xml:space="preserve"> </v>
      </c>
      <c r="P148" s="273">
        <f t="shared" si="14"/>
        <v>0</v>
      </c>
      <c r="Q148" s="61"/>
      <c r="R148" s="61"/>
      <c r="S148" s="61"/>
    </row>
    <row r="149" spans="1:19" s="94" customFormat="1" ht="30" customHeight="1" thickBot="1" x14ac:dyDescent="0.3">
      <c r="A149" s="61"/>
      <c r="B149" s="61"/>
      <c r="C149" s="184">
        <v>102</v>
      </c>
      <c r="D149" s="45"/>
      <c r="E149" s="28"/>
      <c r="F149" s="41"/>
      <c r="G149" s="28"/>
      <c r="H149" s="42"/>
      <c r="I149" s="82">
        <f t="shared" si="8"/>
        <v>0</v>
      </c>
      <c r="J149" s="273" t="str">
        <f t="shared" si="9"/>
        <v xml:space="preserve"> </v>
      </c>
      <c r="K149" s="273" t="str">
        <f t="shared" si="10"/>
        <v xml:space="preserve"> </v>
      </c>
      <c r="L149" s="273">
        <f t="shared" si="15"/>
        <v>0</v>
      </c>
      <c r="M149" s="273" t="str">
        <f t="shared" si="11"/>
        <v xml:space="preserve"> </v>
      </c>
      <c r="N149" s="273">
        <f t="shared" si="12"/>
        <v>0</v>
      </c>
      <c r="O149" s="273" t="str">
        <f t="shared" si="13"/>
        <v xml:space="preserve"> </v>
      </c>
      <c r="P149" s="273">
        <f t="shared" si="14"/>
        <v>0</v>
      </c>
      <c r="Q149" s="61"/>
      <c r="R149" s="61"/>
      <c r="S149" s="61"/>
    </row>
    <row r="150" spans="1:19" s="94" customFormat="1" ht="30" customHeight="1" thickBot="1" x14ac:dyDescent="0.3">
      <c r="A150" s="61"/>
      <c r="B150" s="61"/>
      <c r="C150" s="184">
        <v>103</v>
      </c>
      <c r="D150" s="45"/>
      <c r="E150" s="28"/>
      <c r="F150" s="41"/>
      <c r="G150" s="28"/>
      <c r="H150" s="42"/>
      <c r="I150" s="82">
        <f t="shared" si="8"/>
        <v>0</v>
      </c>
      <c r="J150" s="273" t="str">
        <f t="shared" si="9"/>
        <v xml:space="preserve"> </v>
      </c>
      <c r="K150" s="273" t="str">
        <f t="shared" si="10"/>
        <v xml:space="preserve"> </v>
      </c>
      <c r="L150" s="273">
        <f t="shared" si="15"/>
        <v>0</v>
      </c>
      <c r="M150" s="273" t="str">
        <f t="shared" si="11"/>
        <v xml:space="preserve"> </v>
      </c>
      <c r="N150" s="273">
        <f t="shared" si="12"/>
        <v>0</v>
      </c>
      <c r="O150" s="273" t="str">
        <f t="shared" si="13"/>
        <v xml:space="preserve"> </v>
      </c>
      <c r="P150" s="273">
        <f t="shared" si="14"/>
        <v>0</v>
      </c>
      <c r="Q150" s="61"/>
      <c r="R150" s="61"/>
      <c r="S150" s="61"/>
    </row>
    <row r="151" spans="1:19" s="94" customFormat="1" ht="30" customHeight="1" thickBot="1" x14ac:dyDescent="0.3">
      <c r="A151" s="61"/>
      <c r="B151" s="61"/>
      <c r="C151" s="184">
        <v>104</v>
      </c>
      <c r="D151" s="45"/>
      <c r="E151" s="28"/>
      <c r="F151" s="41"/>
      <c r="G151" s="28"/>
      <c r="H151" s="42"/>
      <c r="I151" s="82">
        <f t="shared" si="8"/>
        <v>0</v>
      </c>
      <c r="J151" s="273" t="str">
        <f t="shared" si="9"/>
        <v xml:space="preserve"> </v>
      </c>
      <c r="K151" s="273" t="str">
        <f t="shared" si="10"/>
        <v xml:space="preserve"> </v>
      </c>
      <c r="L151" s="273">
        <f t="shared" si="15"/>
        <v>0</v>
      </c>
      <c r="M151" s="273" t="str">
        <f t="shared" si="11"/>
        <v xml:space="preserve"> </v>
      </c>
      <c r="N151" s="273">
        <f t="shared" si="12"/>
        <v>0</v>
      </c>
      <c r="O151" s="273" t="str">
        <f t="shared" si="13"/>
        <v xml:space="preserve"> </v>
      </c>
      <c r="P151" s="273">
        <f t="shared" si="14"/>
        <v>0</v>
      </c>
      <c r="Q151" s="61"/>
      <c r="R151" s="61"/>
      <c r="S151" s="61"/>
    </row>
    <row r="152" spans="1:19" s="94" customFormat="1" ht="30" customHeight="1" thickBot="1" x14ac:dyDescent="0.3">
      <c r="A152" s="61"/>
      <c r="B152" s="61"/>
      <c r="C152" s="184">
        <v>105</v>
      </c>
      <c r="D152" s="45"/>
      <c r="E152" s="28"/>
      <c r="F152" s="41"/>
      <c r="G152" s="28"/>
      <c r="H152" s="42"/>
      <c r="I152" s="82">
        <f t="shared" si="8"/>
        <v>0</v>
      </c>
      <c r="J152" s="273" t="str">
        <f t="shared" si="9"/>
        <v xml:space="preserve"> </v>
      </c>
      <c r="K152" s="273" t="str">
        <f t="shared" si="10"/>
        <v xml:space="preserve"> </v>
      </c>
      <c r="L152" s="273">
        <f t="shared" si="15"/>
        <v>0</v>
      </c>
      <c r="M152" s="273" t="str">
        <f t="shared" si="11"/>
        <v xml:space="preserve"> </v>
      </c>
      <c r="N152" s="273">
        <f t="shared" si="12"/>
        <v>0</v>
      </c>
      <c r="O152" s="273" t="str">
        <f t="shared" si="13"/>
        <v xml:space="preserve"> </v>
      </c>
      <c r="P152" s="273">
        <f t="shared" si="14"/>
        <v>0</v>
      </c>
      <c r="Q152" s="61"/>
      <c r="R152" s="61"/>
      <c r="S152" s="61"/>
    </row>
    <row r="153" spans="1:19" s="94" customFormat="1" ht="30" customHeight="1" thickBot="1" x14ac:dyDescent="0.3">
      <c r="A153" s="61"/>
      <c r="B153" s="61"/>
      <c r="C153" s="184">
        <v>106</v>
      </c>
      <c r="D153" s="45"/>
      <c r="E153" s="28"/>
      <c r="F153" s="41"/>
      <c r="G153" s="28"/>
      <c r="H153" s="42"/>
      <c r="I153" s="82">
        <f t="shared" si="8"/>
        <v>0</v>
      </c>
      <c r="J153" s="273" t="str">
        <f t="shared" si="9"/>
        <v xml:space="preserve"> </v>
      </c>
      <c r="K153" s="273" t="str">
        <f t="shared" si="10"/>
        <v xml:space="preserve"> </v>
      </c>
      <c r="L153" s="273">
        <f t="shared" si="15"/>
        <v>0</v>
      </c>
      <c r="M153" s="273" t="str">
        <f t="shared" si="11"/>
        <v xml:space="preserve"> </v>
      </c>
      <c r="N153" s="273">
        <f t="shared" si="12"/>
        <v>0</v>
      </c>
      <c r="O153" s="273" t="str">
        <f t="shared" si="13"/>
        <v xml:space="preserve"> </v>
      </c>
      <c r="P153" s="273">
        <f t="shared" si="14"/>
        <v>0</v>
      </c>
      <c r="Q153" s="61"/>
      <c r="R153" s="61"/>
      <c r="S153" s="61"/>
    </row>
    <row r="154" spans="1:19" s="94" customFormat="1" ht="30" customHeight="1" thickBot="1" x14ac:dyDescent="0.3">
      <c r="A154" s="61"/>
      <c r="B154" s="61"/>
      <c r="C154" s="184">
        <v>107</v>
      </c>
      <c r="D154" s="45"/>
      <c r="E154" s="28"/>
      <c r="F154" s="41"/>
      <c r="G154" s="28"/>
      <c r="H154" s="42"/>
      <c r="I154" s="82">
        <f t="shared" si="8"/>
        <v>0</v>
      </c>
      <c r="J154" s="273" t="str">
        <f t="shared" si="9"/>
        <v xml:space="preserve"> </v>
      </c>
      <c r="K154" s="273" t="str">
        <f t="shared" si="10"/>
        <v xml:space="preserve"> </v>
      </c>
      <c r="L154" s="273">
        <f t="shared" si="15"/>
        <v>0</v>
      </c>
      <c r="M154" s="273" t="str">
        <f t="shared" si="11"/>
        <v xml:space="preserve"> </v>
      </c>
      <c r="N154" s="273">
        <f t="shared" si="12"/>
        <v>0</v>
      </c>
      <c r="O154" s="273" t="str">
        <f t="shared" si="13"/>
        <v xml:space="preserve"> </v>
      </c>
      <c r="P154" s="273">
        <f t="shared" si="14"/>
        <v>0</v>
      </c>
      <c r="Q154" s="61"/>
      <c r="R154" s="61"/>
      <c r="S154" s="61"/>
    </row>
    <row r="155" spans="1:19" s="94" customFormat="1" ht="30" customHeight="1" thickBot="1" x14ac:dyDescent="0.3">
      <c r="A155" s="61"/>
      <c r="B155" s="61"/>
      <c r="C155" s="184">
        <v>108</v>
      </c>
      <c r="D155" s="45"/>
      <c r="E155" s="28"/>
      <c r="F155" s="41"/>
      <c r="G155" s="28"/>
      <c r="H155" s="42"/>
      <c r="I155" s="82">
        <f t="shared" si="8"/>
        <v>0</v>
      </c>
      <c r="J155" s="273" t="str">
        <f t="shared" si="9"/>
        <v xml:space="preserve"> </v>
      </c>
      <c r="K155" s="273" t="str">
        <f t="shared" si="10"/>
        <v xml:space="preserve"> </v>
      </c>
      <c r="L155" s="273">
        <f t="shared" si="15"/>
        <v>0</v>
      </c>
      <c r="M155" s="273" t="str">
        <f t="shared" si="11"/>
        <v xml:space="preserve"> </v>
      </c>
      <c r="N155" s="273">
        <f t="shared" si="12"/>
        <v>0</v>
      </c>
      <c r="O155" s="273" t="str">
        <f t="shared" si="13"/>
        <v xml:space="preserve"> </v>
      </c>
      <c r="P155" s="273">
        <f t="shared" si="14"/>
        <v>0</v>
      </c>
      <c r="Q155" s="61"/>
      <c r="R155" s="61"/>
      <c r="S155" s="61"/>
    </row>
    <row r="156" spans="1:19" s="94" customFormat="1" ht="30" customHeight="1" thickBot="1" x14ac:dyDescent="0.3">
      <c r="A156" s="61"/>
      <c r="B156" s="61"/>
      <c r="C156" s="184">
        <v>109</v>
      </c>
      <c r="D156" s="52"/>
      <c r="E156" s="28"/>
      <c r="F156" s="53"/>
      <c r="G156" s="28"/>
      <c r="H156" s="42"/>
      <c r="I156" s="82">
        <f t="shared" si="8"/>
        <v>0</v>
      </c>
      <c r="J156" s="273" t="str">
        <f t="shared" si="9"/>
        <v xml:space="preserve"> </v>
      </c>
      <c r="K156" s="273" t="str">
        <f t="shared" si="10"/>
        <v xml:space="preserve"> </v>
      </c>
      <c r="L156" s="273">
        <f t="shared" si="15"/>
        <v>0</v>
      </c>
      <c r="M156" s="273" t="str">
        <f t="shared" si="11"/>
        <v xml:space="preserve"> </v>
      </c>
      <c r="N156" s="273">
        <f t="shared" si="12"/>
        <v>0</v>
      </c>
      <c r="O156" s="273" t="str">
        <f t="shared" si="13"/>
        <v xml:space="preserve"> </v>
      </c>
      <c r="P156" s="273">
        <f t="shared" si="14"/>
        <v>0</v>
      </c>
      <c r="Q156" s="61"/>
      <c r="R156" s="61"/>
      <c r="S156" s="61"/>
    </row>
    <row r="157" spans="1:19" s="94" customFormat="1" ht="30" customHeight="1" thickBot="1" x14ac:dyDescent="0.3">
      <c r="A157" s="61"/>
      <c r="B157" s="61"/>
      <c r="C157" s="184">
        <v>110</v>
      </c>
      <c r="D157" s="52"/>
      <c r="E157" s="28"/>
      <c r="F157" s="53"/>
      <c r="G157" s="28"/>
      <c r="H157" s="42"/>
      <c r="I157" s="82">
        <f t="shared" si="8"/>
        <v>0</v>
      </c>
      <c r="J157" s="273" t="str">
        <f t="shared" si="9"/>
        <v xml:space="preserve"> </v>
      </c>
      <c r="K157" s="273" t="str">
        <f t="shared" si="10"/>
        <v xml:space="preserve"> </v>
      </c>
      <c r="L157" s="273">
        <f t="shared" si="15"/>
        <v>0</v>
      </c>
      <c r="M157" s="273" t="str">
        <f t="shared" si="11"/>
        <v xml:space="preserve"> </v>
      </c>
      <c r="N157" s="273">
        <f t="shared" si="12"/>
        <v>0</v>
      </c>
      <c r="O157" s="273" t="str">
        <f t="shared" si="13"/>
        <v xml:space="preserve"> </v>
      </c>
      <c r="P157" s="273">
        <f t="shared" si="14"/>
        <v>0</v>
      </c>
      <c r="Q157" s="61"/>
      <c r="R157" s="61"/>
      <c r="S157" s="61"/>
    </row>
    <row r="158" spans="1:19" s="94" customFormat="1" ht="30" customHeight="1" thickBot="1" x14ac:dyDescent="0.3">
      <c r="A158" s="61"/>
      <c r="B158" s="61"/>
      <c r="C158" s="184">
        <v>111</v>
      </c>
      <c r="D158" s="52"/>
      <c r="E158" s="28"/>
      <c r="F158" s="53"/>
      <c r="G158" s="28"/>
      <c r="H158" s="42"/>
      <c r="I158" s="82">
        <f t="shared" si="8"/>
        <v>0</v>
      </c>
      <c r="J158" s="272" t="str">
        <f t="shared" si="9"/>
        <v xml:space="preserve"> </v>
      </c>
      <c r="K158" s="272" t="str">
        <f t="shared" si="10"/>
        <v xml:space="preserve"> </v>
      </c>
      <c r="L158" s="272">
        <f t="shared" si="15"/>
        <v>0</v>
      </c>
      <c r="M158" s="272" t="str">
        <f t="shared" si="11"/>
        <v xml:space="preserve"> </v>
      </c>
      <c r="N158" s="272">
        <f t="shared" si="12"/>
        <v>0</v>
      </c>
      <c r="O158" s="272" t="str">
        <f t="shared" si="13"/>
        <v xml:space="preserve"> </v>
      </c>
      <c r="P158" s="272">
        <f t="shared" si="14"/>
        <v>0</v>
      </c>
      <c r="Q158" s="61"/>
      <c r="R158" s="61"/>
      <c r="S158" s="61"/>
    </row>
    <row r="159" spans="1:19" s="94" customFormat="1" ht="30" customHeight="1" thickBot="1" x14ac:dyDescent="0.3">
      <c r="A159" s="61"/>
      <c r="B159" s="61"/>
      <c r="C159" s="184">
        <v>112</v>
      </c>
      <c r="D159" s="52"/>
      <c r="E159" s="28"/>
      <c r="F159" s="53"/>
      <c r="G159" s="28"/>
      <c r="H159" s="42"/>
      <c r="I159" s="82">
        <f t="shared" si="8"/>
        <v>0</v>
      </c>
      <c r="J159" s="273" t="str">
        <f t="shared" si="9"/>
        <v xml:space="preserve"> </v>
      </c>
      <c r="K159" s="273" t="str">
        <f t="shared" si="10"/>
        <v xml:space="preserve"> </v>
      </c>
      <c r="L159" s="273">
        <f t="shared" si="15"/>
        <v>0</v>
      </c>
      <c r="M159" s="273" t="str">
        <f t="shared" si="11"/>
        <v xml:space="preserve"> </v>
      </c>
      <c r="N159" s="273">
        <f t="shared" si="12"/>
        <v>0</v>
      </c>
      <c r="O159" s="273" t="str">
        <f t="shared" si="13"/>
        <v xml:space="preserve"> </v>
      </c>
      <c r="P159" s="273">
        <f t="shared" si="14"/>
        <v>0</v>
      </c>
      <c r="Q159" s="61"/>
      <c r="R159" s="61"/>
      <c r="S159" s="61"/>
    </row>
    <row r="160" spans="1:19" s="94" customFormat="1" ht="30" customHeight="1" thickBot="1" x14ac:dyDescent="0.3">
      <c r="A160" s="61"/>
      <c r="B160" s="61"/>
      <c r="C160" s="184">
        <v>113</v>
      </c>
      <c r="D160" s="52"/>
      <c r="E160" s="28"/>
      <c r="F160" s="53"/>
      <c r="G160" s="28"/>
      <c r="H160" s="42"/>
      <c r="I160" s="82">
        <f t="shared" si="8"/>
        <v>0</v>
      </c>
      <c r="J160" s="273" t="str">
        <f t="shared" si="9"/>
        <v xml:space="preserve"> </v>
      </c>
      <c r="K160" s="273" t="str">
        <f t="shared" si="10"/>
        <v xml:space="preserve"> </v>
      </c>
      <c r="L160" s="273">
        <f t="shared" si="15"/>
        <v>0</v>
      </c>
      <c r="M160" s="273" t="str">
        <f t="shared" si="11"/>
        <v xml:space="preserve"> </v>
      </c>
      <c r="N160" s="273">
        <f t="shared" si="12"/>
        <v>0</v>
      </c>
      <c r="O160" s="273" t="str">
        <f t="shared" si="13"/>
        <v xml:space="preserve"> </v>
      </c>
      <c r="P160" s="273">
        <f t="shared" si="14"/>
        <v>0</v>
      </c>
      <c r="Q160" s="61"/>
      <c r="R160" s="61"/>
      <c r="S160" s="61"/>
    </row>
    <row r="161" spans="1:19" s="94" customFormat="1" ht="30" customHeight="1" thickBot="1" x14ac:dyDescent="0.3">
      <c r="A161" s="61"/>
      <c r="B161" s="61"/>
      <c r="C161" s="184">
        <v>114</v>
      </c>
      <c r="D161" s="52"/>
      <c r="E161" s="28"/>
      <c r="F161" s="54"/>
      <c r="G161" s="28"/>
      <c r="H161" s="42"/>
      <c r="I161" s="82">
        <f t="shared" si="8"/>
        <v>0</v>
      </c>
      <c r="J161" s="273" t="str">
        <f t="shared" si="9"/>
        <v xml:space="preserve"> </v>
      </c>
      <c r="K161" s="273" t="str">
        <f t="shared" si="10"/>
        <v xml:space="preserve"> </v>
      </c>
      <c r="L161" s="273">
        <f t="shared" si="15"/>
        <v>0</v>
      </c>
      <c r="M161" s="273" t="str">
        <f t="shared" si="11"/>
        <v xml:space="preserve"> </v>
      </c>
      <c r="N161" s="273">
        <f t="shared" si="12"/>
        <v>0</v>
      </c>
      <c r="O161" s="273" t="str">
        <f t="shared" si="13"/>
        <v xml:space="preserve"> </v>
      </c>
      <c r="P161" s="273">
        <f t="shared" si="14"/>
        <v>0</v>
      </c>
      <c r="Q161" s="61"/>
      <c r="R161" s="61"/>
      <c r="S161" s="61"/>
    </row>
    <row r="162" spans="1:19" s="94" customFormat="1" ht="30" customHeight="1" thickBot="1" x14ac:dyDescent="0.3">
      <c r="A162" s="61"/>
      <c r="B162" s="61"/>
      <c r="C162" s="184">
        <v>115</v>
      </c>
      <c r="D162" s="52"/>
      <c r="E162" s="28"/>
      <c r="F162" s="54"/>
      <c r="G162" s="28"/>
      <c r="H162" s="42"/>
      <c r="I162" s="82">
        <f t="shared" si="8"/>
        <v>0</v>
      </c>
      <c r="J162" s="273" t="str">
        <f t="shared" si="9"/>
        <v xml:space="preserve"> </v>
      </c>
      <c r="K162" s="273" t="str">
        <f t="shared" si="10"/>
        <v xml:space="preserve"> </v>
      </c>
      <c r="L162" s="273">
        <f t="shared" si="15"/>
        <v>0</v>
      </c>
      <c r="M162" s="273" t="str">
        <f t="shared" si="11"/>
        <v xml:space="preserve"> </v>
      </c>
      <c r="N162" s="273">
        <f t="shared" si="12"/>
        <v>0</v>
      </c>
      <c r="O162" s="273" t="str">
        <f t="shared" si="13"/>
        <v xml:space="preserve"> </v>
      </c>
      <c r="P162" s="273">
        <f t="shared" si="14"/>
        <v>0</v>
      </c>
      <c r="Q162" s="61"/>
      <c r="R162" s="61"/>
      <c r="S162" s="61"/>
    </row>
    <row r="163" spans="1:19" s="94" customFormat="1" ht="30" customHeight="1" thickBot="1" x14ac:dyDescent="0.3">
      <c r="A163" s="61"/>
      <c r="B163" s="61"/>
      <c r="C163" s="184">
        <v>116</v>
      </c>
      <c r="D163" s="52"/>
      <c r="E163" s="28"/>
      <c r="F163" s="54"/>
      <c r="G163" s="28"/>
      <c r="H163" s="42"/>
      <c r="I163" s="82">
        <f t="shared" si="8"/>
        <v>0</v>
      </c>
      <c r="J163" s="273" t="str">
        <f t="shared" si="9"/>
        <v xml:space="preserve"> </v>
      </c>
      <c r="K163" s="273" t="str">
        <f t="shared" si="10"/>
        <v xml:space="preserve"> </v>
      </c>
      <c r="L163" s="273">
        <f t="shared" si="15"/>
        <v>0</v>
      </c>
      <c r="M163" s="273" t="str">
        <f t="shared" si="11"/>
        <v xml:space="preserve"> </v>
      </c>
      <c r="N163" s="273">
        <f t="shared" si="12"/>
        <v>0</v>
      </c>
      <c r="O163" s="273" t="str">
        <f t="shared" si="13"/>
        <v xml:space="preserve"> </v>
      </c>
      <c r="P163" s="273">
        <f t="shared" si="14"/>
        <v>0</v>
      </c>
      <c r="Q163" s="61"/>
      <c r="R163" s="61"/>
      <c r="S163" s="61"/>
    </row>
    <row r="164" spans="1:19" s="94" customFormat="1" ht="30" customHeight="1" thickBot="1" x14ac:dyDescent="0.3">
      <c r="A164" s="61"/>
      <c r="B164" s="61"/>
      <c r="C164" s="184">
        <v>117</v>
      </c>
      <c r="D164" s="52"/>
      <c r="E164" s="28"/>
      <c r="F164" s="54"/>
      <c r="G164" s="28"/>
      <c r="H164" s="42"/>
      <c r="I164" s="82">
        <f t="shared" si="8"/>
        <v>0</v>
      </c>
      <c r="J164" s="273" t="str">
        <f t="shared" si="9"/>
        <v xml:space="preserve"> </v>
      </c>
      <c r="K164" s="273" t="str">
        <f t="shared" si="10"/>
        <v xml:space="preserve"> </v>
      </c>
      <c r="L164" s="273">
        <f t="shared" si="15"/>
        <v>0</v>
      </c>
      <c r="M164" s="273" t="str">
        <f t="shared" si="11"/>
        <v xml:space="preserve"> </v>
      </c>
      <c r="N164" s="273">
        <f t="shared" si="12"/>
        <v>0</v>
      </c>
      <c r="O164" s="273" t="str">
        <f t="shared" si="13"/>
        <v xml:space="preserve"> </v>
      </c>
      <c r="P164" s="273">
        <f t="shared" si="14"/>
        <v>0</v>
      </c>
      <c r="Q164" s="61"/>
      <c r="R164" s="61"/>
      <c r="S164" s="61"/>
    </row>
    <row r="165" spans="1:19" s="94" customFormat="1" ht="30" customHeight="1" thickBot="1" x14ac:dyDescent="0.3">
      <c r="A165" s="61"/>
      <c r="B165" s="61"/>
      <c r="C165" s="184">
        <v>118</v>
      </c>
      <c r="D165" s="52"/>
      <c r="E165" s="28"/>
      <c r="F165" s="54"/>
      <c r="G165" s="28"/>
      <c r="H165" s="42"/>
      <c r="I165" s="82">
        <f t="shared" si="8"/>
        <v>0</v>
      </c>
      <c r="J165" s="273" t="str">
        <f t="shared" si="9"/>
        <v xml:space="preserve"> </v>
      </c>
      <c r="K165" s="273" t="str">
        <f t="shared" si="10"/>
        <v xml:space="preserve"> </v>
      </c>
      <c r="L165" s="273">
        <f t="shared" si="15"/>
        <v>0</v>
      </c>
      <c r="M165" s="273" t="str">
        <f t="shared" si="11"/>
        <v xml:space="preserve"> </v>
      </c>
      <c r="N165" s="273">
        <f t="shared" si="12"/>
        <v>0</v>
      </c>
      <c r="O165" s="273" t="str">
        <f t="shared" si="13"/>
        <v xml:space="preserve"> </v>
      </c>
      <c r="P165" s="273">
        <f t="shared" si="14"/>
        <v>0</v>
      </c>
      <c r="Q165" s="61"/>
      <c r="R165" s="61"/>
      <c r="S165" s="61"/>
    </row>
    <row r="166" spans="1:19" s="94" customFormat="1" ht="30" customHeight="1" thickBot="1" x14ac:dyDescent="0.3">
      <c r="A166" s="61"/>
      <c r="B166" s="61"/>
      <c r="C166" s="184">
        <v>119</v>
      </c>
      <c r="D166" s="52"/>
      <c r="E166" s="28"/>
      <c r="F166" s="54"/>
      <c r="G166" s="28"/>
      <c r="H166" s="42"/>
      <c r="I166" s="82">
        <f t="shared" si="8"/>
        <v>0</v>
      </c>
      <c r="J166" s="273" t="str">
        <f t="shared" si="9"/>
        <v xml:space="preserve"> </v>
      </c>
      <c r="K166" s="273" t="str">
        <f t="shared" si="10"/>
        <v xml:space="preserve"> </v>
      </c>
      <c r="L166" s="273">
        <f t="shared" si="15"/>
        <v>0</v>
      </c>
      <c r="M166" s="273" t="str">
        <f t="shared" si="11"/>
        <v xml:space="preserve"> </v>
      </c>
      <c r="N166" s="273">
        <f t="shared" si="12"/>
        <v>0</v>
      </c>
      <c r="O166" s="273" t="str">
        <f t="shared" si="13"/>
        <v xml:space="preserve"> </v>
      </c>
      <c r="P166" s="273">
        <f t="shared" si="14"/>
        <v>0</v>
      </c>
      <c r="Q166" s="61"/>
      <c r="R166" s="61"/>
      <c r="S166" s="61"/>
    </row>
    <row r="167" spans="1:19" s="94" customFormat="1" ht="30" customHeight="1" thickBot="1" x14ac:dyDescent="0.3">
      <c r="A167" s="61"/>
      <c r="B167" s="61"/>
      <c r="C167" s="184">
        <v>120</v>
      </c>
      <c r="D167" s="52"/>
      <c r="E167" s="28"/>
      <c r="F167" s="54"/>
      <c r="G167" s="28"/>
      <c r="H167" s="42"/>
      <c r="I167" s="82">
        <f t="shared" si="8"/>
        <v>0</v>
      </c>
      <c r="J167" s="273" t="str">
        <f t="shared" si="9"/>
        <v xml:space="preserve"> </v>
      </c>
      <c r="K167" s="273" t="str">
        <f t="shared" si="10"/>
        <v xml:space="preserve"> </v>
      </c>
      <c r="L167" s="273">
        <f t="shared" si="15"/>
        <v>0</v>
      </c>
      <c r="M167" s="273" t="str">
        <f t="shared" si="11"/>
        <v xml:space="preserve"> </v>
      </c>
      <c r="N167" s="273">
        <f t="shared" si="12"/>
        <v>0</v>
      </c>
      <c r="O167" s="273" t="str">
        <f t="shared" si="13"/>
        <v xml:space="preserve"> </v>
      </c>
      <c r="P167" s="273">
        <f t="shared" si="14"/>
        <v>0</v>
      </c>
      <c r="Q167" s="61"/>
      <c r="R167" s="61"/>
      <c r="S167" s="61"/>
    </row>
    <row r="168" spans="1:19" s="94" customFormat="1" ht="30" customHeight="1" thickBot="1" x14ac:dyDescent="0.3">
      <c r="A168" s="61"/>
      <c r="B168" s="61"/>
      <c r="C168" s="184">
        <v>121</v>
      </c>
      <c r="D168" s="52"/>
      <c r="E168" s="28"/>
      <c r="F168" s="41"/>
      <c r="G168" s="28"/>
      <c r="H168" s="42"/>
      <c r="I168" s="82">
        <f t="shared" si="8"/>
        <v>0</v>
      </c>
      <c r="J168" s="273" t="str">
        <f t="shared" si="9"/>
        <v xml:space="preserve"> </v>
      </c>
      <c r="K168" s="273" t="str">
        <f t="shared" si="10"/>
        <v xml:space="preserve"> </v>
      </c>
      <c r="L168" s="273">
        <f t="shared" si="15"/>
        <v>0</v>
      </c>
      <c r="M168" s="273" t="str">
        <f t="shared" si="11"/>
        <v xml:space="preserve"> </v>
      </c>
      <c r="N168" s="273">
        <f t="shared" si="12"/>
        <v>0</v>
      </c>
      <c r="O168" s="273" t="str">
        <f t="shared" si="13"/>
        <v xml:space="preserve"> </v>
      </c>
      <c r="P168" s="273">
        <f t="shared" si="14"/>
        <v>0</v>
      </c>
      <c r="Q168" s="61"/>
      <c r="R168" s="61"/>
      <c r="S168" s="61"/>
    </row>
    <row r="169" spans="1:19" s="94" customFormat="1" ht="30" customHeight="1" thickBot="1" x14ac:dyDescent="0.3">
      <c r="A169" s="61"/>
      <c r="B169" s="61"/>
      <c r="C169" s="184">
        <v>122</v>
      </c>
      <c r="D169" s="52"/>
      <c r="E169" s="28"/>
      <c r="F169" s="41"/>
      <c r="G169" s="28"/>
      <c r="H169" s="42"/>
      <c r="I169" s="82">
        <f t="shared" si="8"/>
        <v>0</v>
      </c>
      <c r="J169" s="272" t="str">
        <f t="shared" si="9"/>
        <v xml:space="preserve"> </v>
      </c>
      <c r="K169" s="272" t="str">
        <f t="shared" si="10"/>
        <v xml:space="preserve"> </v>
      </c>
      <c r="L169" s="272">
        <f t="shared" si="15"/>
        <v>0</v>
      </c>
      <c r="M169" s="272" t="str">
        <f t="shared" si="11"/>
        <v xml:space="preserve"> </v>
      </c>
      <c r="N169" s="272">
        <f t="shared" si="12"/>
        <v>0</v>
      </c>
      <c r="O169" s="272" t="str">
        <f t="shared" si="13"/>
        <v xml:space="preserve"> </v>
      </c>
      <c r="P169" s="272">
        <f t="shared" si="14"/>
        <v>0</v>
      </c>
      <c r="Q169" s="61"/>
      <c r="R169" s="61"/>
      <c r="S169" s="61"/>
    </row>
    <row r="170" spans="1:19" s="94" customFormat="1" ht="30" customHeight="1" thickBot="1" x14ac:dyDescent="0.3">
      <c r="A170" s="61"/>
      <c r="B170" s="61"/>
      <c r="C170" s="184">
        <v>123</v>
      </c>
      <c r="D170" s="52"/>
      <c r="E170" s="28"/>
      <c r="F170" s="41"/>
      <c r="G170" s="28"/>
      <c r="H170" s="42"/>
      <c r="I170" s="82">
        <f t="shared" si="8"/>
        <v>0</v>
      </c>
      <c r="J170" s="273" t="str">
        <f t="shared" si="9"/>
        <v xml:space="preserve"> </v>
      </c>
      <c r="K170" s="273" t="str">
        <f t="shared" si="10"/>
        <v xml:space="preserve"> </v>
      </c>
      <c r="L170" s="273">
        <f t="shared" si="15"/>
        <v>0</v>
      </c>
      <c r="M170" s="273" t="str">
        <f t="shared" si="11"/>
        <v xml:space="preserve"> </v>
      </c>
      <c r="N170" s="273">
        <f t="shared" si="12"/>
        <v>0</v>
      </c>
      <c r="O170" s="273" t="str">
        <f t="shared" si="13"/>
        <v xml:space="preserve"> </v>
      </c>
      <c r="P170" s="273">
        <f t="shared" si="14"/>
        <v>0</v>
      </c>
      <c r="Q170" s="61"/>
      <c r="R170" s="61"/>
      <c r="S170" s="61"/>
    </row>
    <row r="171" spans="1:19" s="94" customFormat="1" ht="30" customHeight="1" thickBot="1" x14ac:dyDescent="0.3">
      <c r="A171" s="61"/>
      <c r="B171" s="61"/>
      <c r="C171" s="184">
        <v>124</v>
      </c>
      <c r="D171" s="52"/>
      <c r="E171" s="28"/>
      <c r="F171" s="41"/>
      <c r="G171" s="28"/>
      <c r="H171" s="42"/>
      <c r="I171" s="82">
        <f t="shared" si="8"/>
        <v>0</v>
      </c>
      <c r="J171" s="273" t="str">
        <f t="shared" si="9"/>
        <v xml:space="preserve"> </v>
      </c>
      <c r="K171" s="273" t="str">
        <f t="shared" si="10"/>
        <v xml:space="preserve"> </v>
      </c>
      <c r="L171" s="273">
        <f t="shared" si="15"/>
        <v>0</v>
      </c>
      <c r="M171" s="273" t="str">
        <f t="shared" si="11"/>
        <v xml:space="preserve"> </v>
      </c>
      <c r="N171" s="273">
        <f t="shared" si="12"/>
        <v>0</v>
      </c>
      <c r="O171" s="273" t="str">
        <f t="shared" si="13"/>
        <v xml:space="preserve"> </v>
      </c>
      <c r="P171" s="273">
        <f t="shared" si="14"/>
        <v>0</v>
      </c>
      <c r="Q171" s="61"/>
      <c r="R171" s="61"/>
      <c r="S171" s="61"/>
    </row>
    <row r="172" spans="1:19" s="94" customFormat="1" ht="30" customHeight="1" thickBot="1" x14ac:dyDescent="0.3">
      <c r="A172" s="61"/>
      <c r="B172" s="61"/>
      <c r="C172" s="184">
        <v>125</v>
      </c>
      <c r="D172" s="52"/>
      <c r="E172" s="28"/>
      <c r="F172" s="41"/>
      <c r="G172" s="28"/>
      <c r="H172" s="42"/>
      <c r="I172" s="82">
        <f t="shared" si="8"/>
        <v>0</v>
      </c>
      <c r="J172" s="273" t="str">
        <f t="shared" si="9"/>
        <v xml:space="preserve"> </v>
      </c>
      <c r="K172" s="273" t="str">
        <f t="shared" si="10"/>
        <v xml:space="preserve"> </v>
      </c>
      <c r="L172" s="273">
        <f t="shared" si="15"/>
        <v>0</v>
      </c>
      <c r="M172" s="273" t="str">
        <f t="shared" si="11"/>
        <v xml:space="preserve"> </v>
      </c>
      <c r="N172" s="273">
        <f t="shared" si="12"/>
        <v>0</v>
      </c>
      <c r="O172" s="273" t="str">
        <f t="shared" si="13"/>
        <v xml:space="preserve"> </v>
      </c>
      <c r="P172" s="273">
        <f t="shared" si="14"/>
        <v>0</v>
      </c>
      <c r="Q172" s="61"/>
      <c r="R172" s="61"/>
      <c r="S172" s="61"/>
    </row>
    <row r="173" spans="1:19" s="94" customFormat="1" ht="30" customHeight="1" thickBot="1" x14ac:dyDescent="0.3">
      <c r="A173" s="61"/>
      <c r="B173" s="61"/>
      <c r="C173" s="184">
        <v>126</v>
      </c>
      <c r="D173" s="52"/>
      <c r="E173" s="28"/>
      <c r="F173" s="41"/>
      <c r="G173" s="28"/>
      <c r="H173" s="42"/>
      <c r="I173" s="82">
        <f t="shared" si="8"/>
        <v>0</v>
      </c>
      <c r="J173" s="273" t="str">
        <f t="shared" si="9"/>
        <v xml:space="preserve"> </v>
      </c>
      <c r="K173" s="273" t="str">
        <f t="shared" si="10"/>
        <v xml:space="preserve"> </v>
      </c>
      <c r="L173" s="273">
        <f t="shared" si="15"/>
        <v>0</v>
      </c>
      <c r="M173" s="273" t="str">
        <f t="shared" si="11"/>
        <v xml:space="preserve"> </v>
      </c>
      <c r="N173" s="273">
        <f t="shared" si="12"/>
        <v>0</v>
      </c>
      <c r="O173" s="273" t="str">
        <f t="shared" si="13"/>
        <v xml:space="preserve"> </v>
      </c>
      <c r="P173" s="273">
        <f t="shared" si="14"/>
        <v>0</v>
      </c>
      <c r="Q173" s="61"/>
      <c r="R173" s="61"/>
      <c r="S173" s="61"/>
    </row>
    <row r="174" spans="1:19" s="94" customFormat="1" ht="30" customHeight="1" thickBot="1" x14ac:dyDescent="0.3">
      <c r="A174" s="61"/>
      <c r="B174" s="61"/>
      <c r="C174" s="184">
        <v>127</v>
      </c>
      <c r="D174" s="52"/>
      <c r="E174" s="28"/>
      <c r="F174" s="41"/>
      <c r="G174" s="28"/>
      <c r="H174" s="42"/>
      <c r="I174" s="82">
        <f t="shared" si="8"/>
        <v>0</v>
      </c>
      <c r="J174" s="273" t="str">
        <f t="shared" si="9"/>
        <v xml:space="preserve"> </v>
      </c>
      <c r="K174" s="273" t="str">
        <f t="shared" si="10"/>
        <v xml:space="preserve"> </v>
      </c>
      <c r="L174" s="273">
        <f t="shared" si="15"/>
        <v>0</v>
      </c>
      <c r="M174" s="273" t="str">
        <f t="shared" si="11"/>
        <v xml:space="preserve"> </v>
      </c>
      <c r="N174" s="273">
        <f t="shared" si="12"/>
        <v>0</v>
      </c>
      <c r="O174" s="273" t="str">
        <f t="shared" si="13"/>
        <v xml:space="preserve"> </v>
      </c>
      <c r="P174" s="273">
        <f t="shared" si="14"/>
        <v>0</v>
      </c>
      <c r="Q174" s="61"/>
      <c r="R174" s="61"/>
      <c r="S174" s="61"/>
    </row>
    <row r="175" spans="1:19" s="94" customFormat="1" ht="30" customHeight="1" thickBot="1" x14ac:dyDescent="0.3">
      <c r="A175" s="61"/>
      <c r="B175" s="61"/>
      <c r="C175" s="184">
        <v>128</v>
      </c>
      <c r="D175" s="52"/>
      <c r="E175" s="28"/>
      <c r="F175" s="41"/>
      <c r="G175" s="28"/>
      <c r="H175" s="42"/>
      <c r="I175" s="82">
        <f t="shared" si="8"/>
        <v>0</v>
      </c>
      <c r="J175" s="273" t="str">
        <f t="shared" si="9"/>
        <v xml:space="preserve"> </v>
      </c>
      <c r="K175" s="273" t="str">
        <f t="shared" si="10"/>
        <v xml:space="preserve"> </v>
      </c>
      <c r="L175" s="273">
        <f t="shared" si="15"/>
        <v>0</v>
      </c>
      <c r="M175" s="273" t="str">
        <f t="shared" si="11"/>
        <v xml:space="preserve"> </v>
      </c>
      <c r="N175" s="273">
        <f t="shared" si="12"/>
        <v>0</v>
      </c>
      <c r="O175" s="273" t="str">
        <f t="shared" si="13"/>
        <v xml:space="preserve"> </v>
      </c>
      <c r="P175" s="273">
        <f t="shared" si="14"/>
        <v>0</v>
      </c>
      <c r="Q175" s="61"/>
      <c r="R175" s="61"/>
      <c r="S175" s="61"/>
    </row>
    <row r="176" spans="1:19" s="94" customFormat="1" ht="30" customHeight="1" thickBot="1" x14ac:dyDescent="0.3">
      <c r="A176" s="61"/>
      <c r="B176" s="61"/>
      <c r="C176" s="184">
        <v>129</v>
      </c>
      <c r="D176" s="52"/>
      <c r="E176" s="28"/>
      <c r="F176" s="41"/>
      <c r="G176" s="28"/>
      <c r="H176" s="42"/>
      <c r="I176" s="82">
        <f t="shared" si="8"/>
        <v>0</v>
      </c>
      <c r="J176" s="273" t="str">
        <f t="shared" si="9"/>
        <v xml:space="preserve"> </v>
      </c>
      <c r="K176" s="273" t="str">
        <f t="shared" si="10"/>
        <v xml:space="preserve"> </v>
      </c>
      <c r="L176" s="273">
        <f t="shared" si="15"/>
        <v>0</v>
      </c>
      <c r="M176" s="273" t="str">
        <f t="shared" si="11"/>
        <v xml:space="preserve"> </v>
      </c>
      <c r="N176" s="273">
        <f t="shared" si="12"/>
        <v>0</v>
      </c>
      <c r="O176" s="273" t="str">
        <f t="shared" si="13"/>
        <v xml:space="preserve"> </v>
      </c>
      <c r="P176" s="273">
        <f t="shared" si="14"/>
        <v>0</v>
      </c>
      <c r="Q176" s="61"/>
      <c r="R176" s="61"/>
      <c r="S176" s="61"/>
    </row>
    <row r="177" spans="1:19" s="94" customFormat="1" ht="30" customHeight="1" thickBot="1" x14ac:dyDescent="0.3">
      <c r="A177" s="61"/>
      <c r="B177" s="61"/>
      <c r="C177" s="184">
        <v>130</v>
      </c>
      <c r="D177" s="45"/>
      <c r="E177" s="28"/>
      <c r="F177" s="41"/>
      <c r="G177" s="28"/>
      <c r="H177" s="42"/>
      <c r="I177" s="82">
        <f t="shared" ref="I177:I212" si="16">H177/1000</f>
        <v>0</v>
      </c>
      <c r="J177" s="273" t="str">
        <f t="shared" ref="J177:J212" si="17">IF(G177="Gasolinas y naftas","32.216",IF(G177="Diésel","35.537",IF(G177="Gas Licuado", "26.260", IF(G177="Gas Natural","36.569"," "))))</f>
        <v xml:space="preserve"> </v>
      </c>
      <c r="K177" s="273" t="str">
        <f t="shared" ref="K177:K212" si="18">IF(G177="Gasolinas y naftas", "0.0000693", IF(G177="Diésel", "0.0000741", IF(G177="Gas Licuado", "0.0000631", IF(G177= "Gas Natural", "0.0000561", " "))))</f>
        <v xml:space="preserve"> </v>
      </c>
      <c r="L177" s="273">
        <f t="shared" si="15"/>
        <v>0</v>
      </c>
      <c r="M177" s="273" t="str">
        <f t="shared" ref="M177:M212" si="19">IF(J177="32.216", "0.000025", IF(J177="35.537", "0.0000039", IF(J177="26.260", "0.000062", IF(J177= "36.569", "0.000092", " "))))</f>
        <v xml:space="preserve"> </v>
      </c>
      <c r="N177" s="273">
        <f t="shared" ref="N177:N212" si="20">IFERROR(H177*J177*M177,0)</f>
        <v>0</v>
      </c>
      <c r="O177" s="273" t="str">
        <f t="shared" ref="O177:O212" si="21">IF(J177="32.216", "0.000008", IF(J177="35.537", "0.0000039", IF(J177="26.260", "0.0000002", IF(J177= "36.569", "0.000003", " "))))</f>
        <v xml:space="preserve"> </v>
      </c>
      <c r="P177" s="273">
        <f t="shared" si="14"/>
        <v>0</v>
      </c>
      <c r="Q177" s="61"/>
      <c r="R177" s="61"/>
      <c r="S177" s="61"/>
    </row>
    <row r="178" spans="1:19" s="94" customFormat="1" ht="30" customHeight="1" thickBot="1" x14ac:dyDescent="0.3">
      <c r="A178" s="61"/>
      <c r="B178" s="61"/>
      <c r="C178" s="184">
        <v>131</v>
      </c>
      <c r="D178" s="45"/>
      <c r="E178" s="28"/>
      <c r="F178" s="41"/>
      <c r="G178" s="28"/>
      <c r="H178" s="42"/>
      <c r="I178" s="82">
        <f t="shared" si="16"/>
        <v>0</v>
      </c>
      <c r="J178" s="273" t="str">
        <f t="shared" si="17"/>
        <v xml:space="preserve"> </v>
      </c>
      <c r="K178" s="273" t="str">
        <f t="shared" si="18"/>
        <v xml:space="preserve"> </v>
      </c>
      <c r="L178" s="273">
        <f t="shared" si="15"/>
        <v>0</v>
      </c>
      <c r="M178" s="273" t="str">
        <f t="shared" si="19"/>
        <v xml:space="preserve"> </v>
      </c>
      <c r="N178" s="273">
        <f t="shared" si="20"/>
        <v>0</v>
      </c>
      <c r="O178" s="273" t="str">
        <f t="shared" si="21"/>
        <v xml:space="preserve"> </v>
      </c>
      <c r="P178" s="273">
        <f t="shared" ref="P178:P212" si="22">IFERROR(H178*J178*O178,0)</f>
        <v>0</v>
      </c>
      <c r="Q178" s="61"/>
      <c r="R178" s="61"/>
      <c r="S178" s="61"/>
    </row>
    <row r="179" spans="1:19" s="94" customFormat="1" ht="30" customHeight="1" thickBot="1" x14ac:dyDescent="0.3">
      <c r="A179" s="61"/>
      <c r="B179" s="61"/>
      <c r="C179" s="184">
        <v>132</v>
      </c>
      <c r="D179" s="45"/>
      <c r="E179" s="28"/>
      <c r="F179" s="41"/>
      <c r="G179" s="28"/>
      <c r="H179" s="42"/>
      <c r="I179" s="82">
        <f t="shared" si="16"/>
        <v>0</v>
      </c>
      <c r="J179" s="273" t="str">
        <f t="shared" si="17"/>
        <v xml:space="preserve"> </v>
      </c>
      <c r="K179" s="273" t="str">
        <f t="shared" si="18"/>
        <v xml:space="preserve"> </v>
      </c>
      <c r="L179" s="273">
        <f t="shared" si="15"/>
        <v>0</v>
      </c>
      <c r="M179" s="273" t="str">
        <f t="shared" si="19"/>
        <v xml:space="preserve"> </v>
      </c>
      <c r="N179" s="273">
        <f t="shared" si="20"/>
        <v>0</v>
      </c>
      <c r="O179" s="273" t="str">
        <f t="shared" si="21"/>
        <v xml:space="preserve"> </v>
      </c>
      <c r="P179" s="273">
        <f t="shared" si="22"/>
        <v>0</v>
      </c>
      <c r="Q179" s="61"/>
      <c r="R179" s="61"/>
      <c r="S179" s="61"/>
    </row>
    <row r="180" spans="1:19" s="94" customFormat="1" ht="30" customHeight="1" thickBot="1" x14ac:dyDescent="0.3">
      <c r="A180" s="61"/>
      <c r="B180" s="61"/>
      <c r="C180" s="184">
        <v>133</v>
      </c>
      <c r="D180" s="45"/>
      <c r="E180" s="28"/>
      <c r="F180" s="41"/>
      <c r="G180" s="28"/>
      <c r="H180" s="42"/>
      <c r="I180" s="82">
        <f t="shared" si="16"/>
        <v>0</v>
      </c>
      <c r="J180" s="272" t="str">
        <f t="shared" si="17"/>
        <v xml:space="preserve"> </v>
      </c>
      <c r="K180" s="272" t="str">
        <f t="shared" si="18"/>
        <v xml:space="preserve"> </v>
      </c>
      <c r="L180" s="272">
        <f t="shared" ref="L180:L212" si="23">IFERROR(H180*J180*K180,0)</f>
        <v>0</v>
      </c>
      <c r="M180" s="272" t="str">
        <f t="shared" si="19"/>
        <v xml:space="preserve"> </v>
      </c>
      <c r="N180" s="272">
        <f t="shared" si="20"/>
        <v>0</v>
      </c>
      <c r="O180" s="272" t="str">
        <f t="shared" si="21"/>
        <v xml:space="preserve"> </v>
      </c>
      <c r="P180" s="272">
        <f t="shared" si="22"/>
        <v>0</v>
      </c>
      <c r="Q180" s="61"/>
      <c r="R180" s="61"/>
      <c r="S180" s="61"/>
    </row>
    <row r="181" spans="1:19" s="94" customFormat="1" ht="30" customHeight="1" thickBot="1" x14ac:dyDescent="0.3">
      <c r="A181" s="61"/>
      <c r="B181" s="61"/>
      <c r="C181" s="184">
        <v>134</v>
      </c>
      <c r="D181" s="45"/>
      <c r="E181" s="28"/>
      <c r="F181" s="41"/>
      <c r="G181" s="28"/>
      <c r="H181" s="42"/>
      <c r="I181" s="82">
        <f t="shared" si="16"/>
        <v>0</v>
      </c>
      <c r="J181" s="273" t="str">
        <f t="shared" si="17"/>
        <v xml:space="preserve"> </v>
      </c>
      <c r="K181" s="273" t="str">
        <f t="shared" si="18"/>
        <v xml:space="preserve"> </v>
      </c>
      <c r="L181" s="273">
        <f t="shared" si="23"/>
        <v>0</v>
      </c>
      <c r="M181" s="273" t="str">
        <f t="shared" si="19"/>
        <v xml:space="preserve"> </v>
      </c>
      <c r="N181" s="273">
        <f t="shared" si="20"/>
        <v>0</v>
      </c>
      <c r="O181" s="273" t="str">
        <f t="shared" si="21"/>
        <v xml:space="preserve"> </v>
      </c>
      <c r="P181" s="273">
        <f t="shared" si="22"/>
        <v>0</v>
      </c>
      <c r="Q181" s="61"/>
      <c r="R181" s="61"/>
      <c r="S181" s="61"/>
    </row>
    <row r="182" spans="1:19" s="94" customFormat="1" ht="30" customHeight="1" thickBot="1" x14ac:dyDescent="0.3">
      <c r="A182" s="61"/>
      <c r="B182" s="61"/>
      <c r="C182" s="184">
        <v>135</v>
      </c>
      <c r="D182" s="45"/>
      <c r="E182" s="28"/>
      <c r="F182" s="41"/>
      <c r="G182" s="28"/>
      <c r="H182" s="42"/>
      <c r="I182" s="82">
        <f t="shared" si="16"/>
        <v>0</v>
      </c>
      <c r="J182" s="273" t="str">
        <f t="shared" si="17"/>
        <v xml:space="preserve"> </v>
      </c>
      <c r="K182" s="273" t="str">
        <f t="shared" si="18"/>
        <v xml:space="preserve"> </v>
      </c>
      <c r="L182" s="273">
        <f t="shared" si="23"/>
        <v>0</v>
      </c>
      <c r="M182" s="273" t="str">
        <f t="shared" si="19"/>
        <v xml:space="preserve"> </v>
      </c>
      <c r="N182" s="273">
        <f t="shared" si="20"/>
        <v>0</v>
      </c>
      <c r="O182" s="273" t="str">
        <f t="shared" si="21"/>
        <v xml:space="preserve"> </v>
      </c>
      <c r="P182" s="273">
        <f t="shared" si="22"/>
        <v>0</v>
      </c>
      <c r="Q182" s="61"/>
      <c r="R182" s="61"/>
      <c r="S182" s="61"/>
    </row>
    <row r="183" spans="1:19" s="94" customFormat="1" ht="30" customHeight="1" thickBot="1" x14ac:dyDescent="0.3">
      <c r="A183" s="61"/>
      <c r="B183" s="61"/>
      <c r="C183" s="184">
        <v>136</v>
      </c>
      <c r="D183" s="45"/>
      <c r="E183" s="28"/>
      <c r="F183" s="41"/>
      <c r="G183" s="28"/>
      <c r="H183" s="42"/>
      <c r="I183" s="82">
        <f t="shared" si="16"/>
        <v>0</v>
      </c>
      <c r="J183" s="273" t="str">
        <f t="shared" si="17"/>
        <v xml:space="preserve"> </v>
      </c>
      <c r="K183" s="273" t="str">
        <f t="shared" si="18"/>
        <v xml:space="preserve"> </v>
      </c>
      <c r="L183" s="273">
        <f t="shared" si="23"/>
        <v>0</v>
      </c>
      <c r="M183" s="273" t="str">
        <f t="shared" si="19"/>
        <v xml:space="preserve"> </v>
      </c>
      <c r="N183" s="273">
        <f t="shared" si="20"/>
        <v>0</v>
      </c>
      <c r="O183" s="273" t="str">
        <f t="shared" si="21"/>
        <v xml:space="preserve"> </v>
      </c>
      <c r="P183" s="273">
        <f t="shared" si="22"/>
        <v>0</v>
      </c>
      <c r="Q183" s="61"/>
      <c r="R183" s="61"/>
      <c r="S183" s="61"/>
    </row>
    <row r="184" spans="1:19" s="94" customFormat="1" ht="30" customHeight="1" thickBot="1" x14ac:dyDescent="0.3">
      <c r="A184" s="61"/>
      <c r="B184" s="61"/>
      <c r="C184" s="184">
        <v>137</v>
      </c>
      <c r="D184" s="45"/>
      <c r="E184" s="28"/>
      <c r="F184" s="41"/>
      <c r="G184" s="28"/>
      <c r="H184" s="42"/>
      <c r="I184" s="82">
        <f t="shared" si="16"/>
        <v>0</v>
      </c>
      <c r="J184" s="273" t="str">
        <f t="shared" si="17"/>
        <v xml:space="preserve"> </v>
      </c>
      <c r="K184" s="273" t="str">
        <f t="shared" si="18"/>
        <v xml:space="preserve"> </v>
      </c>
      <c r="L184" s="273">
        <f t="shared" si="23"/>
        <v>0</v>
      </c>
      <c r="M184" s="273" t="str">
        <f t="shared" si="19"/>
        <v xml:space="preserve"> </v>
      </c>
      <c r="N184" s="273">
        <f t="shared" si="20"/>
        <v>0</v>
      </c>
      <c r="O184" s="273" t="str">
        <f t="shared" si="21"/>
        <v xml:space="preserve"> </v>
      </c>
      <c r="P184" s="273">
        <f t="shared" si="22"/>
        <v>0</v>
      </c>
      <c r="Q184" s="61"/>
      <c r="R184" s="61"/>
      <c r="S184" s="61"/>
    </row>
    <row r="185" spans="1:19" s="94" customFormat="1" ht="30" customHeight="1" thickBot="1" x14ac:dyDescent="0.3">
      <c r="A185" s="61"/>
      <c r="B185" s="61"/>
      <c r="C185" s="184">
        <v>138</v>
      </c>
      <c r="D185" s="45"/>
      <c r="E185" s="28"/>
      <c r="F185" s="41"/>
      <c r="G185" s="28"/>
      <c r="H185" s="42"/>
      <c r="I185" s="82">
        <f t="shared" si="16"/>
        <v>0</v>
      </c>
      <c r="J185" s="273" t="str">
        <f t="shared" si="17"/>
        <v xml:space="preserve"> </v>
      </c>
      <c r="K185" s="273" t="str">
        <f t="shared" si="18"/>
        <v xml:space="preserve"> </v>
      </c>
      <c r="L185" s="273">
        <f t="shared" si="23"/>
        <v>0</v>
      </c>
      <c r="M185" s="273" t="str">
        <f t="shared" si="19"/>
        <v xml:space="preserve"> </v>
      </c>
      <c r="N185" s="273">
        <f t="shared" si="20"/>
        <v>0</v>
      </c>
      <c r="O185" s="273" t="str">
        <f t="shared" si="21"/>
        <v xml:space="preserve"> </v>
      </c>
      <c r="P185" s="273">
        <f t="shared" si="22"/>
        <v>0</v>
      </c>
      <c r="Q185" s="61"/>
      <c r="R185" s="61"/>
      <c r="S185" s="61"/>
    </row>
    <row r="186" spans="1:19" s="94" customFormat="1" ht="30" customHeight="1" thickBot="1" x14ac:dyDescent="0.3">
      <c r="A186" s="61"/>
      <c r="B186" s="61"/>
      <c r="C186" s="184">
        <v>139</v>
      </c>
      <c r="D186" s="45"/>
      <c r="E186" s="28"/>
      <c r="F186" s="41"/>
      <c r="G186" s="28"/>
      <c r="H186" s="42"/>
      <c r="I186" s="82">
        <f t="shared" si="16"/>
        <v>0</v>
      </c>
      <c r="J186" s="273" t="str">
        <f t="shared" si="17"/>
        <v xml:space="preserve"> </v>
      </c>
      <c r="K186" s="273" t="str">
        <f t="shared" si="18"/>
        <v xml:space="preserve"> </v>
      </c>
      <c r="L186" s="273">
        <f t="shared" si="23"/>
        <v>0</v>
      </c>
      <c r="M186" s="273" t="str">
        <f t="shared" si="19"/>
        <v xml:space="preserve"> </v>
      </c>
      <c r="N186" s="273">
        <f t="shared" si="20"/>
        <v>0</v>
      </c>
      <c r="O186" s="273" t="str">
        <f t="shared" si="21"/>
        <v xml:space="preserve"> </v>
      </c>
      <c r="P186" s="273">
        <f t="shared" si="22"/>
        <v>0</v>
      </c>
      <c r="Q186" s="61"/>
      <c r="R186" s="61"/>
      <c r="S186" s="61"/>
    </row>
    <row r="187" spans="1:19" s="94" customFormat="1" ht="30" customHeight="1" thickBot="1" x14ac:dyDescent="0.3">
      <c r="A187" s="61"/>
      <c r="B187" s="61"/>
      <c r="C187" s="184">
        <v>140</v>
      </c>
      <c r="D187" s="45"/>
      <c r="E187" s="28"/>
      <c r="F187" s="41"/>
      <c r="G187" s="28"/>
      <c r="H187" s="42"/>
      <c r="I187" s="82">
        <f t="shared" si="16"/>
        <v>0</v>
      </c>
      <c r="J187" s="273" t="str">
        <f t="shared" si="17"/>
        <v xml:space="preserve"> </v>
      </c>
      <c r="K187" s="273" t="str">
        <f t="shared" si="18"/>
        <v xml:space="preserve"> </v>
      </c>
      <c r="L187" s="273">
        <f t="shared" si="23"/>
        <v>0</v>
      </c>
      <c r="M187" s="273" t="str">
        <f t="shared" si="19"/>
        <v xml:space="preserve"> </v>
      </c>
      <c r="N187" s="273">
        <f t="shared" si="20"/>
        <v>0</v>
      </c>
      <c r="O187" s="273" t="str">
        <f t="shared" si="21"/>
        <v xml:space="preserve"> </v>
      </c>
      <c r="P187" s="273">
        <f t="shared" si="22"/>
        <v>0</v>
      </c>
      <c r="Q187" s="61"/>
      <c r="R187" s="61"/>
      <c r="S187" s="61"/>
    </row>
    <row r="188" spans="1:19" s="94" customFormat="1" ht="30" customHeight="1" thickBot="1" x14ac:dyDescent="0.3">
      <c r="A188" s="61"/>
      <c r="B188" s="61"/>
      <c r="C188" s="184">
        <v>141</v>
      </c>
      <c r="D188" s="45"/>
      <c r="E188" s="28"/>
      <c r="F188" s="41"/>
      <c r="G188" s="28"/>
      <c r="H188" s="42"/>
      <c r="I188" s="82">
        <f t="shared" si="16"/>
        <v>0</v>
      </c>
      <c r="J188" s="273" t="str">
        <f t="shared" si="17"/>
        <v xml:space="preserve"> </v>
      </c>
      <c r="K188" s="273" t="str">
        <f t="shared" si="18"/>
        <v xml:space="preserve"> </v>
      </c>
      <c r="L188" s="273">
        <f t="shared" si="23"/>
        <v>0</v>
      </c>
      <c r="M188" s="273" t="str">
        <f t="shared" si="19"/>
        <v xml:space="preserve"> </v>
      </c>
      <c r="N188" s="273">
        <f t="shared" si="20"/>
        <v>0</v>
      </c>
      <c r="O188" s="273" t="str">
        <f t="shared" si="21"/>
        <v xml:space="preserve"> </v>
      </c>
      <c r="P188" s="273">
        <f t="shared" si="22"/>
        <v>0</v>
      </c>
      <c r="Q188" s="61"/>
      <c r="R188" s="61"/>
      <c r="S188" s="61"/>
    </row>
    <row r="189" spans="1:19" s="94" customFormat="1" ht="30" customHeight="1" thickBot="1" x14ac:dyDescent="0.3">
      <c r="A189" s="61"/>
      <c r="B189" s="61"/>
      <c r="C189" s="184">
        <v>142</v>
      </c>
      <c r="D189" s="45"/>
      <c r="E189" s="28"/>
      <c r="F189" s="41"/>
      <c r="G189" s="28"/>
      <c r="H189" s="42"/>
      <c r="I189" s="82">
        <f t="shared" si="16"/>
        <v>0</v>
      </c>
      <c r="J189" s="273" t="str">
        <f t="shared" si="17"/>
        <v xml:space="preserve"> </v>
      </c>
      <c r="K189" s="273" t="str">
        <f t="shared" si="18"/>
        <v xml:space="preserve"> </v>
      </c>
      <c r="L189" s="273">
        <f t="shared" si="23"/>
        <v>0</v>
      </c>
      <c r="M189" s="273" t="str">
        <f t="shared" si="19"/>
        <v xml:space="preserve"> </v>
      </c>
      <c r="N189" s="273">
        <f t="shared" si="20"/>
        <v>0</v>
      </c>
      <c r="O189" s="273" t="str">
        <f t="shared" si="21"/>
        <v xml:space="preserve"> </v>
      </c>
      <c r="P189" s="273">
        <f t="shared" si="22"/>
        <v>0</v>
      </c>
      <c r="Q189" s="61"/>
      <c r="R189" s="61"/>
      <c r="S189" s="61"/>
    </row>
    <row r="190" spans="1:19" s="94" customFormat="1" ht="30" customHeight="1" thickBot="1" x14ac:dyDescent="0.3">
      <c r="A190" s="61"/>
      <c r="B190" s="61"/>
      <c r="C190" s="184">
        <v>143</v>
      </c>
      <c r="D190" s="45"/>
      <c r="E190" s="28"/>
      <c r="F190" s="41"/>
      <c r="G190" s="28"/>
      <c r="H190" s="42"/>
      <c r="I190" s="82">
        <f t="shared" si="16"/>
        <v>0</v>
      </c>
      <c r="J190" s="273" t="str">
        <f t="shared" si="17"/>
        <v xml:space="preserve"> </v>
      </c>
      <c r="K190" s="273" t="str">
        <f t="shared" si="18"/>
        <v xml:space="preserve"> </v>
      </c>
      <c r="L190" s="273">
        <f t="shared" si="23"/>
        <v>0</v>
      </c>
      <c r="M190" s="273" t="str">
        <f t="shared" si="19"/>
        <v xml:space="preserve"> </v>
      </c>
      <c r="N190" s="273">
        <f t="shared" si="20"/>
        <v>0</v>
      </c>
      <c r="O190" s="273" t="str">
        <f t="shared" si="21"/>
        <v xml:space="preserve"> </v>
      </c>
      <c r="P190" s="273">
        <f t="shared" si="22"/>
        <v>0</v>
      </c>
      <c r="Q190" s="61"/>
      <c r="R190" s="61"/>
      <c r="S190" s="61"/>
    </row>
    <row r="191" spans="1:19" s="94" customFormat="1" ht="30" customHeight="1" thickBot="1" x14ac:dyDescent="0.3">
      <c r="A191" s="61"/>
      <c r="B191" s="61"/>
      <c r="C191" s="184">
        <v>144</v>
      </c>
      <c r="D191" s="45"/>
      <c r="E191" s="28"/>
      <c r="F191" s="41"/>
      <c r="G191" s="28"/>
      <c r="H191" s="42"/>
      <c r="I191" s="82">
        <f t="shared" si="16"/>
        <v>0</v>
      </c>
      <c r="J191" s="272" t="str">
        <f t="shared" si="17"/>
        <v xml:space="preserve"> </v>
      </c>
      <c r="K191" s="272" t="str">
        <f t="shared" si="18"/>
        <v xml:space="preserve"> </v>
      </c>
      <c r="L191" s="272">
        <f t="shared" si="23"/>
        <v>0</v>
      </c>
      <c r="M191" s="272" t="str">
        <f t="shared" si="19"/>
        <v xml:space="preserve"> </v>
      </c>
      <c r="N191" s="272">
        <f t="shared" si="20"/>
        <v>0</v>
      </c>
      <c r="O191" s="272" t="str">
        <f t="shared" si="21"/>
        <v xml:space="preserve"> </v>
      </c>
      <c r="P191" s="272">
        <f t="shared" si="22"/>
        <v>0</v>
      </c>
      <c r="Q191" s="61"/>
      <c r="R191" s="61"/>
      <c r="S191" s="61"/>
    </row>
    <row r="192" spans="1:19" s="94" customFormat="1" ht="30" customHeight="1" thickBot="1" x14ac:dyDescent="0.3">
      <c r="A192" s="61"/>
      <c r="B192" s="61"/>
      <c r="C192" s="184">
        <v>145</v>
      </c>
      <c r="D192" s="45"/>
      <c r="E192" s="28"/>
      <c r="F192" s="41"/>
      <c r="G192" s="28"/>
      <c r="H192" s="42"/>
      <c r="I192" s="82">
        <f t="shared" si="16"/>
        <v>0</v>
      </c>
      <c r="J192" s="273" t="str">
        <f t="shared" si="17"/>
        <v xml:space="preserve"> </v>
      </c>
      <c r="K192" s="273" t="str">
        <f t="shared" si="18"/>
        <v xml:space="preserve"> </v>
      </c>
      <c r="L192" s="273">
        <f t="shared" si="23"/>
        <v>0</v>
      </c>
      <c r="M192" s="273" t="str">
        <f t="shared" si="19"/>
        <v xml:space="preserve"> </v>
      </c>
      <c r="N192" s="273">
        <f t="shared" si="20"/>
        <v>0</v>
      </c>
      <c r="O192" s="273" t="str">
        <f t="shared" si="21"/>
        <v xml:space="preserve"> </v>
      </c>
      <c r="P192" s="273">
        <f t="shared" si="22"/>
        <v>0</v>
      </c>
      <c r="Q192" s="61"/>
      <c r="R192" s="61"/>
      <c r="S192" s="61"/>
    </row>
    <row r="193" spans="1:19" s="94" customFormat="1" ht="30" customHeight="1" thickBot="1" x14ac:dyDescent="0.3">
      <c r="A193" s="61"/>
      <c r="B193" s="61"/>
      <c r="C193" s="184">
        <v>146</v>
      </c>
      <c r="D193" s="45"/>
      <c r="E193" s="28"/>
      <c r="F193" s="41"/>
      <c r="G193" s="28"/>
      <c r="H193" s="42"/>
      <c r="I193" s="82">
        <f t="shared" si="16"/>
        <v>0</v>
      </c>
      <c r="J193" s="273" t="str">
        <f t="shared" si="17"/>
        <v xml:space="preserve"> </v>
      </c>
      <c r="K193" s="273" t="str">
        <f t="shared" si="18"/>
        <v xml:space="preserve"> </v>
      </c>
      <c r="L193" s="273">
        <f t="shared" si="23"/>
        <v>0</v>
      </c>
      <c r="M193" s="273" t="str">
        <f t="shared" si="19"/>
        <v xml:space="preserve"> </v>
      </c>
      <c r="N193" s="273">
        <f t="shared" si="20"/>
        <v>0</v>
      </c>
      <c r="O193" s="273" t="str">
        <f t="shared" si="21"/>
        <v xml:space="preserve"> </v>
      </c>
      <c r="P193" s="273">
        <f t="shared" si="22"/>
        <v>0</v>
      </c>
      <c r="Q193" s="61"/>
      <c r="R193" s="61"/>
      <c r="S193" s="61"/>
    </row>
    <row r="194" spans="1:19" s="94" customFormat="1" ht="30" customHeight="1" thickBot="1" x14ac:dyDescent="0.3">
      <c r="A194" s="61"/>
      <c r="B194" s="61"/>
      <c r="C194" s="184">
        <v>147</v>
      </c>
      <c r="D194" s="45"/>
      <c r="E194" s="28"/>
      <c r="F194" s="41"/>
      <c r="G194" s="28"/>
      <c r="H194" s="42"/>
      <c r="I194" s="82">
        <f t="shared" si="16"/>
        <v>0</v>
      </c>
      <c r="J194" s="273" t="str">
        <f t="shared" si="17"/>
        <v xml:space="preserve"> </v>
      </c>
      <c r="K194" s="273" t="str">
        <f t="shared" si="18"/>
        <v xml:space="preserve"> </v>
      </c>
      <c r="L194" s="273">
        <f t="shared" si="23"/>
        <v>0</v>
      </c>
      <c r="M194" s="273" t="str">
        <f t="shared" si="19"/>
        <v xml:space="preserve"> </v>
      </c>
      <c r="N194" s="273">
        <f t="shared" si="20"/>
        <v>0</v>
      </c>
      <c r="O194" s="273" t="str">
        <f t="shared" si="21"/>
        <v xml:space="preserve"> </v>
      </c>
      <c r="P194" s="273">
        <f t="shared" si="22"/>
        <v>0</v>
      </c>
      <c r="Q194" s="61"/>
      <c r="R194" s="61"/>
      <c r="S194" s="61"/>
    </row>
    <row r="195" spans="1:19" s="94" customFormat="1" ht="30" customHeight="1" thickBot="1" x14ac:dyDescent="0.3">
      <c r="A195" s="61"/>
      <c r="B195" s="61"/>
      <c r="C195" s="184">
        <v>148</v>
      </c>
      <c r="D195" s="45"/>
      <c r="E195" s="28"/>
      <c r="F195" s="41"/>
      <c r="G195" s="28"/>
      <c r="H195" s="42"/>
      <c r="I195" s="82">
        <f t="shared" si="16"/>
        <v>0</v>
      </c>
      <c r="J195" s="273" t="str">
        <f t="shared" si="17"/>
        <v xml:space="preserve"> </v>
      </c>
      <c r="K195" s="273" t="str">
        <f t="shared" si="18"/>
        <v xml:space="preserve"> </v>
      </c>
      <c r="L195" s="273">
        <f t="shared" si="23"/>
        <v>0</v>
      </c>
      <c r="M195" s="273" t="str">
        <f t="shared" si="19"/>
        <v xml:space="preserve"> </v>
      </c>
      <c r="N195" s="273">
        <f t="shared" si="20"/>
        <v>0</v>
      </c>
      <c r="O195" s="273" t="str">
        <f t="shared" si="21"/>
        <v xml:space="preserve"> </v>
      </c>
      <c r="P195" s="273">
        <f t="shared" si="22"/>
        <v>0</v>
      </c>
      <c r="Q195" s="61"/>
      <c r="R195" s="61"/>
      <c r="S195" s="61"/>
    </row>
    <row r="196" spans="1:19" s="94" customFormat="1" ht="30" customHeight="1" thickBot="1" x14ac:dyDescent="0.3">
      <c r="A196" s="61"/>
      <c r="B196" s="61"/>
      <c r="C196" s="184">
        <v>149</v>
      </c>
      <c r="D196" s="45"/>
      <c r="E196" s="28"/>
      <c r="F196" s="41"/>
      <c r="G196" s="28"/>
      <c r="H196" s="42"/>
      <c r="I196" s="82">
        <f t="shared" si="16"/>
        <v>0</v>
      </c>
      <c r="J196" s="273" t="str">
        <f t="shared" si="17"/>
        <v xml:space="preserve"> </v>
      </c>
      <c r="K196" s="273" t="str">
        <f t="shared" si="18"/>
        <v xml:space="preserve"> </v>
      </c>
      <c r="L196" s="273">
        <f t="shared" si="23"/>
        <v>0</v>
      </c>
      <c r="M196" s="273" t="str">
        <f t="shared" si="19"/>
        <v xml:space="preserve"> </v>
      </c>
      <c r="N196" s="273">
        <f t="shared" si="20"/>
        <v>0</v>
      </c>
      <c r="O196" s="273" t="str">
        <f t="shared" si="21"/>
        <v xml:space="preserve"> </v>
      </c>
      <c r="P196" s="273">
        <f t="shared" si="22"/>
        <v>0</v>
      </c>
      <c r="Q196" s="61"/>
      <c r="R196" s="61"/>
      <c r="S196" s="61"/>
    </row>
    <row r="197" spans="1:19" s="94" customFormat="1" ht="30" customHeight="1" thickBot="1" x14ac:dyDescent="0.3">
      <c r="A197" s="61"/>
      <c r="B197" s="61"/>
      <c r="C197" s="184">
        <v>150</v>
      </c>
      <c r="D197" s="45"/>
      <c r="E197" s="28"/>
      <c r="F197" s="41"/>
      <c r="G197" s="28"/>
      <c r="H197" s="42"/>
      <c r="I197" s="82">
        <f t="shared" si="16"/>
        <v>0</v>
      </c>
      <c r="J197" s="273" t="str">
        <f t="shared" si="17"/>
        <v xml:space="preserve"> </v>
      </c>
      <c r="K197" s="273" t="str">
        <f t="shared" si="18"/>
        <v xml:space="preserve"> </v>
      </c>
      <c r="L197" s="273">
        <f t="shared" si="23"/>
        <v>0</v>
      </c>
      <c r="M197" s="273" t="str">
        <f t="shared" si="19"/>
        <v xml:space="preserve"> </v>
      </c>
      <c r="N197" s="273">
        <f t="shared" si="20"/>
        <v>0</v>
      </c>
      <c r="O197" s="273" t="str">
        <f t="shared" si="21"/>
        <v xml:space="preserve"> </v>
      </c>
      <c r="P197" s="273">
        <f t="shared" si="22"/>
        <v>0</v>
      </c>
      <c r="Q197" s="61"/>
      <c r="R197" s="61"/>
      <c r="S197" s="61"/>
    </row>
    <row r="198" spans="1:19" s="94" customFormat="1" ht="30" customHeight="1" thickBot="1" x14ac:dyDescent="0.3">
      <c r="A198" s="61"/>
      <c r="B198" s="61"/>
      <c r="C198" s="184">
        <v>151</v>
      </c>
      <c r="D198" s="45"/>
      <c r="E198" s="28"/>
      <c r="F198" s="41"/>
      <c r="G198" s="28"/>
      <c r="H198" s="42"/>
      <c r="I198" s="82">
        <f t="shared" si="16"/>
        <v>0</v>
      </c>
      <c r="J198" s="273" t="str">
        <f t="shared" si="17"/>
        <v xml:space="preserve"> </v>
      </c>
      <c r="K198" s="273" t="str">
        <f t="shared" si="18"/>
        <v xml:space="preserve"> </v>
      </c>
      <c r="L198" s="273">
        <f t="shared" si="23"/>
        <v>0</v>
      </c>
      <c r="M198" s="273" t="str">
        <f t="shared" si="19"/>
        <v xml:space="preserve"> </v>
      </c>
      <c r="N198" s="273">
        <f t="shared" si="20"/>
        <v>0</v>
      </c>
      <c r="O198" s="273" t="str">
        <f t="shared" si="21"/>
        <v xml:space="preserve"> </v>
      </c>
      <c r="P198" s="273">
        <f t="shared" si="22"/>
        <v>0</v>
      </c>
      <c r="Q198" s="61"/>
      <c r="R198" s="61"/>
      <c r="S198" s="61"/>
    </row>
    <row r="199" spans="1:19" s="94" customFormat="1" ht="30" customHeight="1" thickBot="1" x14ac:dyDescent="0.3">
      <c r="A199" s="61"/>
      <c r="B199" s="61"/>
      <c r="C199" s="184">
        <v>152</v>
      </c>
      <c r="D199" s="45"/>
      <c r="E199" s="28"/>
      <c r="F199" s="41"/>
      <c r="G199" s="28"/>
      <c r="H199" s="42"/>
      <c r="I199" s="82">
        <f t="shared" si="16"/>
        <v>0</v>
      </c>
      <c r="J199" s="273" t="str">
        <f t="shared" si="17"/>
        <v xml:space="preserve"> </v>
      </c>
      <c r="K199" s="273" t="str">
        <f t="shared" si="18"/>
        <v xml:space="preserve"> </v>
      </c>
      <c r="L199" s="273">
        <f t="shared" si="23"/>
        <v>0</v>
      </c>
      <c r="M199" s="273" t="str">
        <f t="shared" si="19"/>
        <v xml:space="preserve"> </v>
      </c>
      <c r="N199" s="273">
        <f t="shared" si="20"/>
        <v>0</v>
      </c>
      <c r="O199" s="273" t="str">
        <f t="shared" si="21"/>
        <v xml:space="preserve"> </v>
      </c>
      <c r="P199" s="273">
        <f t="shared" si="22"/>
        <v>0</v>
      </c>
      <c r="Q199" s="61"/>
      <c r="R199" s="61"/>
      <c r="S199" s="61"/>
    </row>
    <row r="200" spans="1:19" s="94" customFormat="1" ht="30" customHeight="1" thickBot="1" x14ac:dyDescent="0.3">
      <c r="A200" s="61"/>
      <c r="B200" s="61"/>
      <c r="C200" s="184">
        <v>153</v>
      </c>
      <c r="D200" s="45"/>
      <c r="E200" s="28"/>
      <c r="F200" s="41"/>
      <c r="G200" s="28"/>
      <c r="H200" s="42"/>
      <c r="I200" s="82">
        <f t="shared" si="16"/>
        <v>0</v>
      </c>
      <c r="J200" s="273" t="str">
        <f t="shared" si="17"/>
        <v xml:space="preserve"> </v>
      </c>
      <c r="K200" s="273" t="str">
        <f t="shared" si="18"/>
        <v xml:space="preserve"> </v>
      </c>
      <c r="L200" s="273">
        <f t="shared" si="23"/>
        <v>0</v>
      </c>
      <c r="M200" s="273" t="str">
        <f t="shared" si="19"/>
        <v xml:space="preserve"> </v>
      </c>
      <c r="N200" s="273">
        <f t="shared" si="20"/>
        <v>0</v>
      </c>
      <c r="O200" s="273" t="str">
        <f t="shared" si="21"/>
        <v xml:space="preserve"> </v>
      </c>
      <c r="P200" s="273">
        <f t="shared" si="22"/>
        <v>0</v>
      </c>
      <c r="Q200" s="61"/>
      <c r="R200" s="61"/>
      <c r="S200" s="61"/>
    </row>
    <row r="201" spans="1:19" s="94" customFormat="1" ht="30" customHeight="1" thickBot="1" x14ac:dyDescent="0.3">
      <c r="A201" s="61"/>
      <c r="B201" s="61"/>
      <c r="C201" s="184">
        <v>154</v>
      </c>
      <c r="D201" s="45"/>
      <c r="E201" s="28"/>
      <c r="F201" s="41"/>
      <c r="G201" s="28"/>
      <c r="H201" s="42"/>
      <c r="I201" s="82">
        <f t="shared" si="16"/>
        <v>0</v>
      </c>
      <c r="J201" s="273" t="str">
        <f t="shared" si="17"/>
        <v xml:space="preserve"> </v>
      </c>
      <c r="K201" s="273" t="str">
        <f t="shared" si="18"/>
        <v xml:space="preserve"> </v>
      </c>
      <c r="L201" s="273">
        <f t="shared" si="23"/>
        <v>0</v>
      </c>
      <c r="M201" s="273" t="str">
        <f t="shared" si="19"/>
        <v xml:space="preserve"> </v>
      </c>
      <c r="N201" s="273">
        <f t="shared" si="20"/>
        <v>0</v>
      </c>
      <c r="O201" s="273" t="str">
        <f t="shared" si="21"/>
        <v xml:space="preserve"> </v>
      </c>
      <c r="P201" s="273">
        <f t="shared" si="22"/>
        <v>0</v>
      </c>
      <c r="Q201" s="61"/>
      <c r="R201" s="61"/>
      <c r="S201" s="61"/>
    </row>
    <row r="202" spans="1:19" s="94" customFormat="1" ht="30" customHeight="1" thickBot="1" x14ac:dyDescent="0.3">
      <c r="A202" s="61"/>
      <c r="B202" s="61"/>
      <c r="C202" s="184">
        <v>155</v>
      </c>
      <c r="D202" s="45"/>
      <c r="E202" s="28"/>
      <c r="F202" s="41"/>
      <c r="G202" s="28"/>
      <c r="H202" s="42"/>
      <c r="I202" s="82">
        <f t="shared" si="16"/>
        <v>0</v>
      </c>
      <c r="J202" s="272" t="str">
        <f t="shared" si="17"/>
        <v xml:space="preserve"> </v>
      </c>
      <c r="K202" s="272" t="str">
        <f t="shared" si="18"/>
        <v xml:space="preserve"> </v>
      </c>
      <c r="L202" s="272">
        <f t="shared" si="23"/>
        <v>0</v>
      </c>
      <c r="M202" s="272" t="str">
        <f t="shared" si="19"/>
        <v xml:space="preserve"> </v>
      </c>
      <c r="N202" s="272">
        <f t="shared" si="20"/>
        <v>0</v>
      </c>
      <c r="O202" s="272" t="str">
        <f t="shared" si="21"/>
        <v xml:space="preserve"> </v>
      </c>
      <c r="P202" s="272">
        <f t="shared" si="22"/>
        <v>0</v>
      </c>
      <c r="Q202" s="61"/>
      <c r="R202" s="61"/>
      <c r="S202" s="61"/>
    </row>
    <row r="203" spans="1:19" s="94" customFormat="1" ht="30" customHeight="1" thickBot="1" x14ac:dyDescent="0.3">
      <c r="A203" s="61"/>
      <c r="B203" s="61"/>
      <c r="C203" s="184">
        <v>156</v>
      </c>
      <c r="D203" s="45"/>
      <c r="E203" s="28"/>
      <c r="F203" s="41"/>
      <c r="G203" s="28"/>
      <c r="H203" s="42"/>
      <c r="I203" s="82">
        <f t="shared" si="16"/>
        <v>0</v>
      </c>
      <c r="J203" s="273" t="str">
        <f t="shared" si="17"/>
        <v xml:space="preserve"> </v>
      </c>
      <c r="K203" s="273" t="str">
        <f t="shared" si="18"/>
        <v xml:space="preserve"> </v>
      </c>
      <c r="L203" s="273">
        <f t="shared" si="23"/>
        <v>0</v>
      </c>
      <c r="M203" s="273" t="str">
        <f t="shared" si="19"/>
        <v xml:space="preserve"> </v>
      </c>
      <c r="N203" s="273">
        <f t="shared" si="20"/>
        <v>0</v>
      </c>
      <c r="O203" s="273" t="str">
        <f t="shared" si="21"/>
        <v xml:space="preserve"> </v>
      </c>
      <c r="P203" s="273">
        <f t="shared" si="22"/>
        <v>0</v>
      </c>
      <c r="Q203" s="61"/>
      <c r="R203" s="61"/>
      <c r="S203" s="61"/>
    </row>
    <row r="204" spans="1:19" s="94" customFormat="1" ht="30" customHeight="1" thickBot="1" x14ac:dyDescent="0.3">
      <c r="A204" s="61"/>
      <c r="B204" s="61"/>
      <c r="C204" s="184">
        <v>157</v>
      </c>
      <c r="D204" s="45"/>
      <c r="E204" s="28"/>
      <c r="F204" s="41"/>
      <c r="G204" s="28"/>
      <c r="H204" s="42"/>
      <c r="I204" s="82">
        <f t="shared" si="16"/>
        <v>0</v>
      </c>
      <c r="J204" s="273" t="str">
        <f t="shared" si="17"/>
        <v xml:space="preserve"> </v>
      </c>
      <c r="K204" s="273" t="str">
        <f t="shared" si="18"/>
        <v xml:space="preserve"> </v>
      </c>
      <c r="L204" s="273">
        <f t="shared" si="23"/>
        <v>0</v>
      </c>
      <c r="M204" s="273" t="str">
        <f t="shared" si="19"/>
        <v xml:space="preserve"> </v>
      </c>
      <c r="N204" s="273">
        <f t="shared" si="20"/>
        <v>0</v>
      </c>
      <c r="O204" s="273" t="str">
        <f t="shared" si="21"/>
        <v xml:space="preserve"> </v>
      </c>
      <c r="P204" s="273">
        <f t="shared" si="22"/>
        <v>0</v>
      </c>
      <c r="Q204" s="61"/>
      <c r="R204" s="61"/>
      <c r="S204" s="61"/>
    </row>
    <row r="205" spans="1:19" s="94" customFormat="1" ht="30" customHeight="1" thickBot="1" x14ac:dyDescent="0.3">
      <c r="A205" s="61"/>
      <c r="B205" s="61"/>
      <c r="C205" s="184">
        <v>158</v>
      </c>
      <c r="D205" s="45"/>
      <c r="E205" s="28"/>
      <c r="F205" s="41"/>
      <c r="G205" s="28"/>
      <c r="H205" s="42"/>
      <c r="I205" s="82">
        <f t="shared" si="16"/>
        <v>0</v>
      </c>
      <c r="J205" s="273" t="str">
        <f t="shared" si="17"/>
        <v xml:space="preserve"> </v>
      </c>
      <c r="K205" s="273" t="str">
        <f t="shared" si="18"/>
        <v xml:space="preserve"> </v>
      </c>
      <c r="L205" s="273">
        <f t="shared" si="23"/>
        <v>0</v>
      </c>
      <c r="M205" s="273" t="str">
        <f t="shared" si="19"/>
        <v xml:space="preserve"> </v>
      </c>
      <c r="N205" s="273">
        <f t="shared" si="20"/>
        <v>0</v>
      </c>
      <c r="O205" s="273" t="str">
        <f t="shared" si="21"/>
        <v xml:space="preserve"> </v>
      </c>
      <c r="P205" s="273">
        <f t="shared" si="22"/>
        <v>0</v>
      </c>
      <c r="Q205" s="61"/>
      <c r="R205" s="61"/>
      <c r="S205" s="61"/>
    </row>
    <row r="206" spans="1:19" s="94" customFormat="1" ht="30" customHeight="1" thickBot="1" x14ac:dyDescent="0.3">
      <c r="A206" s="61"/>
      <c r="B206" s="61"/>
      <c r="C206" s="184">
        <v>159</v>
      </c>
      <c r="D206" s="45"/>
      <c r="E206" s="28"/>
      <c r="F206" s="41"/>
      <c r="G206" s="28"/>
      <c r="H206" s="42"/>
      <c r="I206" s="82">
        <f t="shared" si="16"/>
        <v>0</v>
      </c>
      <c r="J206" s="273" t="str">
        <f t="shared" si="17"/>
        <v xml:space="preserve"> </v>
      </c>
      <c r="K206" s="273" t="str">
        <f t="shared" si="18"/>
        <v xml:space="preserve"> </v>
      </c>
      <c r="L206" s="273">
        <f t="shared" si="23"/>
        <v>0</v>
      </c>
      <c r="M206" s="273" t="str">
        <f t="shared" si="19"/>
        <v xml:space="preserve"> </v>
      </c>
      <c r="N206" s="273">
        <f t="shared" si="20"/>
        <v>0</v>
      </c>
      <c r="O206" s="273" t="str">
        <f t="shared" si="21"/>
        <v xml:space="preserve"> </v>
      </c>
      <c r="P206" s="273">
        <f t="shared" si="22"/>
        <v>0</v>
      </c>
      <c r="Q206" s="61"/>
      <c r="R206" s="61"/>
      <c r="S206" s="61"/>
    </row>
    <row r="207" spans="1:19" s="94" customFormat="1" ht="30" customHeight="1" thickBot="1" x14ac:dyDescent="0.3">
      <c r="A207" s="61"/>
      <c r="B207" s="61"/>
      <c r="C207" s="184">
        <v>160</v>
      </c>
      <c r="D207" s="45"/>
      <c r="E207" s="28"/>
      <c r="F207" s="41"/>
      <c r="G207" s="28"/>
      <c r="H207" s="42"/>
      <c r="I207" s="82">
        <f t="shared" si="16"/>
        <v>0</v>
      </c>
      <c r="J207" s="273" t="str">
        <f t="shared" si="17"/>
        <v xml:space="preserve"> </v>
      </c>
      <c r="K207" s="273" t="str">
        <f t="shared" si="18"/>
        <v xml:space="preserve"> </v>
      </c>
      <c r="L207" s="273">
        <f t="shared" si="23"/>
        <v>0</v>
      </c>
      <c r="M207" s="273" t="str">
        <f t="shared" si="19"/>
        <v xml:space="preserve"> </v>
      </c>
      <c r="N207" s="273">
        <f t="shared" si="20"/>
        <v>0</v>
      </c>
      <c r="O207" s="273" t="str">
        <f t="shared" si="21"/>
        <v xml:space="preserve"> </v>
      </c>
      <c r="P207" s="273">
        <f t="shared" si="22"/>
        <v>0</v>
      </c>
      <c r="Q207" s="61"/>
      <c r="R207" s="61"/>
      <c r="S207" s="61"/>
    </row>
    <row r="208" spans="1:19" s="94" customFormat="1" ht="30" customHeight="1" thickBot="1" x14ac:dyDescent="0.3">
      <c r="A208" s="61"/>
      <c r="B208" s="61"/>
      <c r="C208" s="184">
        <v>161</v>
      </c>
      <c r="D208" s="45"/>
      <c r="E208" s="28"/>
      <c r="F208" s="41"/>
      <c r="G208" s="28"/>
      <c r="H208" s="42"/>
      <c r="I208" s="82">
        <f t="shared" si="16"/>
        <v>0</v>
      </c>
      <c r="J208" s="273" t="str">
        <f t="shared" si="17"/>
        <v xml:space="preserve"> </v>
      </c>
      <c r="K208" s="273" t="str">
        <f t="shared" si="18"/>
        <v xml:space="preserve"> </v>
      </c>
      <c r="L208" s="273">
        <f t="shared" si="23"/>
        <v>0</v>
      </c>
      <c r="M208" s="273" t="str">
        <f t="shared" si="19"/>
        <v xml:space="preserve"> </v>
      </c>
      <c r="N208" s="273">
        <f t="shared" si="20"/>
        <v>0</v>
      </c>
      <c r="O208" s="273" t="str">
        <f t="shared" si="21"/>
        <v xml:space="preserve"> </v>
      </c>
      <c r="P208" s="273">
        <f t="shared" si="22"/>
        <v>0</v>
      </c>
      <c r="Q208" s="61"/>
      <c r="R208" s="61"/>
      <c r="S208" s="61"/>
    </row>
    <row r="209" spans="1:19" s="94" customFormat="1" ht="30" customHeight="1" thickBot="1" x14ac:dyDescent="0.3">
      <c r="A209" s="61"/>
      <c r="B209" s="61"/>
      <c r="C209" s="184">
        <v>162</v>
      </c>
      <c r="D209" s="45"/>
      <c r="E209" s="28"/>
      <c r="F209" s="41"/>
      <c r="G209" s="28"/>
      <c r="H209" s="42"/>
      <c r="I209" s="82">
        <f t="shared" si="16"/>
        <v>0</v>
      </c>
      <c r="J209" s="273" t="str">
        <f t="shared" si="17"/>
        <v xml:space="preserve"> </v>
      </c>
      <c r="K209" s="273" t="str">
        <f t="shared" si="18"/>
        <v xml:space="preserve"> </v>
      </c>
      <c r="L209" s="273">
        <f t="shared" si="23"/>
        <v>0</v>
      </c>
      <c r="M209" s="273" t="str">
        <f t="shared" si="19"/>
        <v xml:space="preserve"> </v>
      </c>
      <c r="N209" s="273">
        <f t="shared" si="20"/>
        <v>0</v>
      </c>
      <c r="O209" s="273" t="str">
        <f t="shared" si="21"/>
        <v xml:space="preserve"> </v>
      </c>
      <c r="P209" s="273">
        <f t="shared" si="22"/>
        <v>0</v>
      </c>
      <c r="Q209" s="61"/>
      <c r="R209" s="61"/>
      <c r="S209" s="61"/>
    </row>
    <row r="210" spans="1:19" s="94" customFormat="1" ht="30" customHeight="1" thickBot="1" x14ac:dyDescent="0.3">
      <c r="A210" s="61"/>
      <c r="B210" s="61"/>
      <c r="C210" s="184">
        <v>163</v>
      </c>
      <c r="D210" s="45"/>
      <c r="E210" s="28"/>
      <c r="F210" s="41"/>
      <c r="G210" s="28"/>
      <c r="H210" s="42"/>
      <c r="I210" s="82">
        <f t="shared" si="16"/>
        <v>0</v>
      </c>
      <c r="J210" s="273" t="str">
        <f t="shared" si="17"/>
        <v xml:space="preserve"> </v>
      </c>
      <c r="K210" s="273" t="str">
        <f t="shared" si="18"/>
        <v xml:space="preserve"> </v>
      </c>
      <c r="L210" s="273">
        <f t="shared" si="23"/>
        <v>0</v>
      </c>
      <c r="M210" s="273" t="str">
        <f t="shared" si="19"/>
        <v xml:space="preserve"> </v>
      </c>
      <c r="N210" s="273">
        <f t="shared" si="20"/>
        <v>0</v>
      </c>
      <c r="O210" s="273" t="str">
        <f t="shared" si="21"/>
        <v xml:space="preserve"> </v>
      </c>
      <c r="P210" s="273">
        <f t="shared" si="22"/>
        <v>0</v>
      </c>
      <c r="Q210" s="61"/>
      <c r="R210" s="61"/>
      <c r="S210" s="61"/>
    </row>
    <row r="211" spans="1:19" s="94" customFormat="1" ht="30" customHeight="1" thickBot="1" x14ac:dyDescent="0.3">
      <c r="A211" s="61"/>
      <c r="B211" s="61"/>
      <c r="C211" s="184">
        <v>164</v>
      </c>
      <c r="D211" s="45"/>
      <c r="E211" s="28"/>
      <c r="F211" s="41"/>
      <c r="G211" s="28"/>
      <c r="H211" s="42"/>
      <c r="I211" s="82">
        <f t="shared" si="16"/>
        <v>0</v>
      </c>
      <c r="J211" s="273" t="str">
        <f t="shared" si="17"/>
        <v xml:space="preserve"> </v>
      </c>
      <c r="K211" s="273" t="str">
        <f t="shared" si="18"/>
        <v xml:space="preserve"> </v>
      </c>
      <c r="L211" s="273">
        <f t="shared" si="23"/>
        <v>0</v>
      </c>
      <c r="M211" s="273" t="str">
        <f t="shared" si="19"/>
        <v xml:space="preserve"> </v>
      </c>
      <c r="N211" s="273">
        <f t="shared" si="20"/>
        <v>0</v>
      </c>
      <c r="O211" s="273" t="str">
        <f t="shared" si="21"/>
        <v xml:space="preserve"> </v>
      </c>
      <c r="P211" s="273">
        <f t="shared" si="22"/>
        <v>0</v>
      </c>
      <c r="Q211" s="61"/>
      <c r="R211" s="61"/>
      <c r="S211" s="61"/>
    </row>
    <row r="212" spans="1:19" s="94" customFormat="1" ht="30" customHeight="1" thickBot="1" x14ac:dyDescent="0.3">
      <c r="A212" s="61"/>
      <c r="B212" s="61"/>
      <c r="C212" s="184">
        <v>165</v>
      </c>
      <c r="D212" s="45"/>
      <c r="E212" s="28"/>
      <c r="F212" s="41"/>
      <c r="G212" s="28"/>
      <c r="H212" s="42"/>
      <c r="I212" s="82">
        <f t="shared" si="16"/>
        <v>0</v>
      </c>
      <c r="J212" s="273" t="str">
        <f t="shared" si="17"/>
        <v xml:space="preserve"> </v>
      </c>
      <c r="K212" s="273" t="str">
        <f t="shared" si="18"/>
        <v xml:space="preserve"> </v>
      </c>
      <c r="L212" s="273">
        <f t="shared" si="23"/>
        <v>0</v>
      </c>
      <c r="M212" s="273" t="str">
        <f t="shared" si="19"/>
        <v xml:space="preserve"> </v>
      </c>
      <c r="N212" s="273">
        <f t="shared" si="20"/>
        <v>0</v>
      </c>
      <c r="O212" s="273" t="str">
        <f t="shared" si="21"/>
        <v xml:space="preserve"> </v>
      </c>
      <c r="P212" s="273">
        <f t="shared" si="22"/>
        <v>0</v>
      </c>
      <c r="Q212" s="61"/>
      <c r="R212" s="61"/>
      <c r="S212" s="61"/>
    </row>
    <row r="213" spans="1:19" s="94" customFormat="1" ht="15.75" thickBot="1" x14ac:dyDescent="0.3">
      <c r="A213" s="61"/>
      <c r="B213" s="61"/>
      <c r="C213" s="55" t="s">
        <v>4</v>
      </c>
      <c r="D213" s="56"/>
      <c r="E213" s="56"/>
      <c r="F213" s="56"/>
      <c r="G213" s="56"/>
      <c r="H213" s="56"/>
      <c r="I213" s="56"/>
      <c r="J213" s="56"/>
      <c r="K213" s="57" t="s">
        <v>12</v>
      </c>
      <c r="L213" s="58">
        <f>SUM(L48:L212)</f>
        <v>0</v>
      </c>
      <c r="M213" s="57" t="s">
        <v>7</v>
      </c>
      <c r="N213" s="59">
        <f>SUM(N48:N212)</f>
        <v>0</v>
      </c>
      <c r="O213" s="57" t="s">
        <v>7</v>
      </c>
      <c r="P213" s="62">
        <f>SUM(P48:P212)</f>
        <v>0</v>
      </c>
      <c r="Q213" s="61"/>
      <c r="R213" s="61"/>
      <c r="S213" s="61"/>
    </row>
    <row r="214" spans="1:19" s="94" customFormat="1" ht="15.75" thickBot="1" x14ac:dyDescent="0.3">
      <c r="A214" s="61"/>
      <c r="B214" s="61"/>
      <c r="C214" s="374" t="s">
        <v>5</v>
      </c>
      <c r="D214" s="374"/>
      <c r="E214" s="374"/>
      <c r="F214" s="374"/>
      <c r="G214" s="374"/>
      <c r="H214" s="374"/>
      <c r="I214" s="374"/>
      <c r="J214" s="374"/>
      <c r="K214" s="63"/>
      <c r="L214" s="109"/>
      <c r="M214" s="57" t="s">
        <v>12</v>
      </c>
      <c r="N214" s="62">
        <f>N213/1000</f>
        <v>0</v>
      </c>
      <c r="O214" s="57" t="s">
        <v>12</v>
      </c>
      <c r="P214" s="62">
        <f>P213/1000</f>
        <v>0</v>
      </c>
      <c r="Q214" s="61"/>
      <c r="R214" s="61"/>
      <c r="S214" s="61"/>
    </row>
    <row r="215" spans="1:19" s="94" customFormat="1" ht="18.75" thickBot="1" x14ac:dyDescent="0.3">
      <c r="A215" s="61"/>
      <c r="B215" s="61"/>
      <c r="C215" s="374"/>
      <c r="D215" s="374"/>
      <c r="E215" s="374"/>
      <c r="F215" s="374"/>
      <c r="G215" s="374"/>
      <c r="H215" s="374"/>
      <c r="I215" s="216"/>
      <c r="J215" s="216"/>
      <c r="K215" s="60"/>
      <c r="L215" s="173"/>
      <c r="M215" s="174"/>
      <c r="N215" s="60"/>
      <c r="O215" s="60"/>
      <c r="P215" s="60"/>
      <c r="Q215" s="61"/>
      <c r="R215" s="61"/>
      <c r="S215" s="61"/>
    </row>
    <row r="216" spans="1:19" s="94" customFormat="1" ht="33.75" customHeight="1" x14ac:dyDescent="0.25">
      <c r="A216" s="61"/>
      <c r="B216" s="61"/>
      <c r="C216" s="63"/>
      <c r="D216" s="60"/>
      <c r="E216" s="60"/>
      <c r="F216" s="64">
        <f>SUBTOTAL(9,F63:F212)</f>
        <v>0</v>
      </c>
      <c r="G216" s="65"/>
      <c r="H216" s="64">
        <f>SUBTOTAL(9,H67:H212)</f>
        <v>0</v>
      </c>
      <c r="I216" s="60"/>
      <c r="J216" s="60"/>
      <c r="K216" s="105"/>
      <c r="L216" s="176"/>
      <c r="M216" s="176"/>
      <c r="N216" s="60"/>
      <c r="O216" s="60"/>
      <c r="P216" s="60"/>
      <c r="Q216" s="61"/>
      <c r="R216" s="61"/>
      <c r="S216" s="61"/>
    </row>
    <row r="217" spans="1:19" s="94" customFormat="1" ht="23.25" customHeight="1" thickBot="1" x14ac:dyDescent="0.3">
      <c r="A217" s="61"/>
      <c r="B217" s="61"/>
      <c r="C217" s="63"/>
      <c r="D217" s="60"/>
      <c r="E217" s="60"/>
      <c r="F217" s="60"/>
      <c r="G217" s="60"/>
      <c r="H217" s="66"/>
      <c r="I217" s="60"/>
      <c r="J217" s="60"/>
      <c r="K217" s="105"/>
      <c r="L217" s="175"/>
      <c r="M217" s="172"/>
      <c r="N217" s="60"/>
      <c r="O217" s="60"/>
      <c r="P217" s="60"/>
      <c r="Q217" s="61"/>
      <c r="R217" s="61"/>
      <c r="S217" s="61"/>
    </row>
    <row r="218" spans="1:19" s="94" customFormat="1" ht="32.25" customHeight="1" thickBot="1" x14ac:dyDescent="0.3">
      <c r="A218" s="61"/>
      <c r="B218" s="61"/>
      <c r="C218" s="63"/>
      <c r="D218" s="60"/>
      <c r="E218" s="60"/>
      <c r="F218" s="60"/>
      <c r="G218" s="60"/>
      <c r="H218" s="61"/>
      <c r="I218" s="61"/>
      <c r="J218" s="61"/>
      <c r="K218" s="61"/>
      <c r="L218" s="69" t="s">
        <v>1</v>
      </c>
      <c r="M218" s="95"/>
      <c r="N218" s="60"/>
      <c r="O218" s="60"/>
      <c r="P218" s="60"/>
      <c r="Q218" s="61"/>
      <c r="R218" s="61"/>
      <c r="S218" s="61"/>
    </row>
    <row r="219" spans="1:19" s="94" customFormat="1" ht="57" customHeight="1" thickBot="1" x14ac:dyDescent="0.3">
      <c r="A219" s="61"/>
      <c r="B219" s="61"/>
      <c r="C219" s="63"/>
      <c r="D219" s="60"/>
      <c r="E219" s="60"/>
      <c r="F219" s="60"/>
      <c r="G219" s="60"/>
      <c r="H219" s="61"/>
      <c r="I219" s="61"/>
      <c r="J219" s="61"/>
      <c r="K219" s="61"/>
      <c r="L219" s="70" t="s">
        <v>2</v>
      </c>
      <c r="M219" s="61"/>
      <c r="N219" s="60"/>
      <c r="O219" s="60"/>
      <c r="P219" s="60"/>
      <c r="Q219" s="61"/>
      <c r="R219" s="61"/>
      <c r="S219" s="61"/>
    </row>
    <row r="220" spans="1:19" s="94" customFormat="1" x14ac:dyDescent="0.25">
      <c r="A220" s="61"/>
      <c r="B220" s="61"/>
      <c r="C220" s="67"/>
      <c r="D220" s="61"/>
      <c r="E220" s="61"/>
      <c r="F220" s="60"/>
      <c r="G220" s="60"/>
      <c r="H220" s="60"/>
      <c r="I220" s="61"/>
      <c r="J220" s="61"/>
      <c r="K220" s="60"/>
      <c r="L220" s="13"/>
      <c r="M220" s="13"/>
      <c r="N220" s="60"/>
      <c r="O220" s="60"/>
      <c r="P220" s="60"/>
      <c r="Q220" s="61"/>
      <c r="R220" s="61"/>
      <c r="S220" s="61"/>
    </row>
    <row r="221" spans="1:19" s="94" customFormat="1" x14ac:dyDescent="0.25">
      <c r="A221" s="61"/>
      <c r="B221" s="61"/>
      <c r="C221" s="67"/>
      <c r="D221" s="61"/>
      <c r="E221" s="61"/>
      <c r="F221" s="60"/>
      <c r="G221" s="60"/>
      <c r="H221" s="60"/>
      <c r="I221" s="61"/>
      <c r="J221" s="61"/>
      <c r="K221" s="60"/>
      <c r="L221" s="13"/>
      <c r="M221" s="13"/>
      <c r="N221" s="60"/>
      <c r="O221" s="60"/>
      <c r="P221" s="60"/>
      <c r="Q221" s="61"/>
      <c r="R221" s="61"/>
      <c r="S221" s="61"/>
    </row>
    <row r="222" spans="1:19" s="94" customFormat="1" x14ac:dyDescent="0.25">
      <c r="A222" s="61"/>
      <c r="B222" s="61"/>
      <c r="C222" s="67"/>
      <c r="D222" s="61"/>
      <c r="E222" s="61"/>
      <c r="F222" s="60"/>
      <c r="G222" s="60"/>
      <c r="H222" s="60"/>
      <c r="I222" s="61"/>
      <c r="J222" s="61"/>
      <c r="K222" s="60"/>
      <c r="L222" s="13"/>
      <c r="M222" s="13"/>
      <c r="N222" s="60"/>
      <c r="O222" s="60"/>
      <c r="P222" s="60"/>
      <c r="Q222" s="61"/>
      <c r="R222" s="61"/>
      <c r="S222" s="61"/>
    </row>
    <row r="223" spans="1:19" s="94" customFormat="1" x14ac:dyDescent="0.25">
      <c r="A223" s="61"/>
      <c r="B223" s="61"/>
      <c r="C223" s="67"/>
      <c r="D223" s="61"/>
      <c r="E223" s="61"/>
      <c r="F223" s="60"/>
      <c r="G223" s="60"/>
      <c r="H223" s="60"/>
      <c r="I223" s="61"/>
      <c r="J223" s="61"/>
      <c r="K223" s="60"/>
      <c r="L223" s="13"/>
      <c r="M223" s="13"/>
      <c r="N223" s="60"/>
      <c r="O223" s="60"/>
      <c r="P223" s="60"/>
      <c r="Q223" s="61"/>
      <c r="R223" s="61"/>
      <c r="S223" s="61"/>
    </row>
    <row r="224" spans="1:19" s="94" customFormat="1" x14ac:dyDescent="0.25">
      <c r="A224" s="61"/>
      <c r="B224" s="61"/>
      <c r="C224" s="67"/>
      <c r="D224" s="61"/>
      <c r="E224" s="61"/>
      <c r="F224" s="60"/>
      <c r="G224" s="60"/>
      <c r="H224" s="60"/>
      <c r="I224" s="61"/>
      <c r="J224" s="61"/>
      <c r="K224" s="60"/>
      <c r="L224" s="13"/>
      <c r="M224" s="13"/>
      <c r="N224" s="60"/>
      <c r="O224" s="60"/>
      <c r="P224" s="60"/>
      <c r="Q224" s="61"/>
      <c r="R224" s="61"/>
      <c r="S224" s="61"/>
    </row>
    <row r="225" spans="1:19" s="94" customFormat="1" x14ac:dyDescent="0.25">
      <c r="A225" s="61"/>
      <c r="B225" s="61"/>
      <c r="C225" s="67"/>
      <c r="D225" s="61"/>
      <c r="E225" s="61"/>
      <c r="F225" s="60"/>
      <c r="G225" s="60"/>
      <c r="H225" s="60"/>
      <c r="I225" s="61"/>
      <c r="J225" s="61"/>
      <c r="K225" s="60"/>
      <c r="L225" s="13"/>
      <c r="M225" s="13"/>
      <c r="N225" s="60"/>
      <c r="O225" s="60"/>
      <c r="P225" s="60"/>
      <c r="Q225" s="61"/>
      <c r="R225" s="61"/>
      <c r="S225" s="61"/>
    </row>
    <row r="226" spans="1:19" s="94" customFormat="1" x14ac:dyDescent="0.25">
      <c r="A226" s="61"/>
      <c r="B226" s="61"/>
      <c r="C226" s="67"/>
      <c r="D226" s="61"/>
      <c r="E226" s="61"/>
      <c r="F226" s="60"/>
      <c r="G226" s="60"/>
      <c r="H226" s="60"/>
      <c r="I226" s="61"/>
      <c r="J226" s="61"/>
      <c r="K226" s="60"/>
      <c r="L226" s="13"/>
      <c r="M226" s="13"/>
      <c r="N226" s="60"/>
      <c r="O226" s="60"/>
      <c r="P226" s="60"/>
      <c r="Q226" s="61"/>
      <c r="R226" s="61"/>
      <c r="S226" s="61"/>
    </row>
    <row r="227" spans="1:19" s="94" customFormat="1" x14ac:dyDescent="0.25">
      <c r="A227" s="61"/>
      <c r="B227" s="61"/>
      <c r="C227" s="109"/>
      <c r="D227" s="61"/>
      <c r="E227" s="61"/>
      <c r="F227" s="60"/>
      <c r="G227" s="60"/>
      <c r="H227" s="60"/>
      <c r="I227" s="61"/>
      <c r="J227" s="61"/>
      <c r="K227" s="60"/>
      <c r="L227" s="13"/>
      <c r="M227" s="13"/>
      <c r="N227" s="60"/>
      <c r="O227" s="60"/>
      <c r="P227" s="60"/>
      <c r="Q227" s="61"/>
      <c r="R227" s="61"/>
      <c r="S227" s="61"/>
    </row>
    <row r="228" spans="1:19" s="94" customFormat="1" x14ac:dyDescent="0.25">
      <c r="A228" s="61"/>
      <c r="B228" s="61"/>
      <c r="C228" s="109"/>
      <c r="D228" s="61"/>
      <c r="E228" s="61"/>
      <c r="F228" s="60"/>
      <c r="G228" s="60"/>
      <c r="H228" s="60"/>
      <c r="I228" s="61"/>
      <c r="J228" s="61"/>
      <c r="K228" s="60"/>
      <c r="L228" s="13"/>
      <c r="M228" s="13"/>
      <c r="N228" s="60"/>
      <c r="O228" s="60"/>
      <c r="P228" s="60"/>
      <c r="Q228" s="61"/>
      <c r="R228" s="61"/>
      <c r="S228" s="61"/>
    </row>
    <row r="229" spans="1:19" s="94" customFormat="1" x14ac:dyDescent="0.25">
      <c r="A229" s="61"/>
      <c r="B229" s="61"/>
      <c r="C229" s="109"/>
      <c r="D229" s="61"/>
      <c r="E229" s="61"/>
      <c r="F229" s="60"/>
      <c r="G229" s="60"/>
      <c r="H229" s="60"/>
      <c r="I229" s="61"/>
      <c r="J229" s="61"/>
      <c r="K229" s="60"/>
      <c r="L229" s="13"/>
      <c r="M229" s="13"/>
      <c r="N229" s="60"/>
      <c r="O229" s="60"/>
      <c r="P229" s="60"/>
      <c r="Q229" s="61"/>
      <c r="R229" s="61"/>
      <c r="S229" s="61"/>
    </row>
    <row r="230" spans="1:19" s="94" customFormat="1" x14ac:dyDescent="0.25">
      <c r="A230" s="61"/>
      <c r="B230" s="61"/>
      <c r="C230" s="109"/>
      <c r="D230" s="61"/>
      <c r="E230" s="61"/>
      <c r="F230" s="60"/>
      <c r="G230" s="60"/>
      <c r="H230" s="60"/>
      <c r="I230" s="61"/>
      <c r="J230" s="61"/>
      <c r="K230" s="60"/>
      <c r="L230" s="13"/>
      <c r="M230" s="13"/>
      <c r="N230" s="60"/>
      <c r="O230" s="60"/>
      <c r="P230" s="60"/>
      <c r="Q230" s="61"/>
      <c r="R230" s="61"/>
      <c r="S230" s="61"/>
    </row>
    <row r="231" spans="1:19" s="94" customFormat="1" x14ac:dyDescent="0.25">
      <c r="A231" s="61"/>
      <c r="B231" s="61"/>
      <c r="C231" s="109"/>
      <c r="D231" s="61"/>
      <c r="E231" s="61"/>
      <c r="F231" s="60"/>
      <c r="G231" s="60"/>
      <c r="H231" s="60"/>
      <c r="I231" s="61"/>
      <c r="J231" s="61"/>
      <c r="K231" s="60"/>
      <c r="L231" s="13"/>
      <c r="M231" s="13"/>
      <c r="N231" s="60"/>
      <c r="O231" s="60"/>
      <c r="P231" s="60"/>
      <c r="Q231" s="61"/>
      <c r="R231" s="61"/>
      <c r="S231" s="61"/>
    </row>
    <row r="232" spans="1:19" s="94" customFormat="1" x14ac:dyDescent="0.25">
      <c r="A232" s="61"/>
      <c r="B232" s="61"/>
      <c r="C232" s="109"/>
      <c r="D232" s="61"/>
      <c r="E232" s="61"/>
      <c r="F232" s="60"/>
      <c r="G232" s="60"/>
      <c r="H232" s="60"/>
      <c r="I232" s="61"/>
      <c r="J232" s="61"/>
      <c r="K232" s="60"/>
      <c r="L232" s="13"/>
      <c r="M232" s="13"/>
      <c r="N232" s="60"/>
      <c r="O232" s="60"/>
      <c r="P232" s="60"/>
      <c r="Q232" s="61"/>
      <c r="R232" s="61"/>
      <c r="S232" s="61"/>
    </row>
    <row r="233" spans="1:19" s="94" customFormat="1" x14ac:dyDescent="0.25">
      <c r="A233" s="61"/>
      <c r="B233" s="61"/>
      <c r="C233" s="109"/>
      <c r="D233" s="61"/>
      <c r="E233" s="61"/>
      <c r="F233" s="60"/>
      <c r="G233" s="60"/>
      <c r="H233" s="60"/>
      <c r="I233" s="61"/>
      <c r="J233" s="61"/>
      <c r="K233" s="60"/>
      <c r="L233" s="13"/>
      <c r="M233" s="13"/>
      <c r="N233" s="60"/>
      <c r="O233" s="60"/>
      <c r="P233" s="60"/>
      <c r="Q233" s="61"/>
      <c r="R233" s="61"/>
      <c r="S233" s="61"/>
    </row>
    <row r="234" spans="1:19" s="94" customFormat="1" x14ac:dyDescent="0.25">
      <c r="A234" s="61"/>
      <c r="B234" s="61"/>
      <c r="C234" s="109"/>
      <c r="D234" s="61"/>
      <c r="E234" s="61"/>
      <c r="F234" s="60"/>
      <c r="G234" s="60"/>
      <c r="H234" s="60"/>
      <c r="I234" s="61"/>
      <c r="J234" s="61"/>
      <c r="K234" s="60"/>
      <c r="L234" s="13"/>
      <c r="M234" s="13"/>
      <c r="N234" s="60"/>
      <c r="O234" s="60"/>
      <c r="P234" s="60"/>
      <c r="Q234" s="61"/>
      <c r="R234" s="61"/>
      <c r="S234" s="61"/>
    </row>
    <row r="235" spans="1:19" s="94" customFormat="1" x14ac:dyDescent="0.25">
      <c r="A235" s="61"/>
      <c r="B235" s="61"/>
      <c r="C235" s="109"/>
      <c r="D235" s="61"/>
      <c r="E235" s="61"/>
      <c r="F235" s="60"/>
      <c r="G235" s="60"/>
      <c r="H235" s="60"/>
      <c r="I235" s="61"/>
      <c r="J235" s="61"/>
      <c r="K235" s="60"/>
      <c r="L235" s="13"/>
      <c r="M235" s="13"/>
      <c r="N235" s="60"/>
      <c r="O235" s="60"/>
      <c r="P235" s="60"/>
      <c r="Q235" s="61"/>
      <c r="R235" s="61"/>
      <c r="S235" s="61"/>
    </row>
    <row r="236" spans="1:19" s="94" customFormat="1" x14ac:dyDescent="0.25">
      <c r="A236" s="61"/>
      <c r="B236" s="61"/>
      <c r="C236" s="109"/>
      <c r="D236" s="61"/>
      <c r="E236" s="61"/>
      <c r="F236" s="60"/>
      <c r="G236" s="60"/>
      <c r="H236" s="60"/>
      <c r="I236" s="61"/>
      <c r="J236" s="61"/>
      <c r="K236" s="60"/>
      <c r="L236" s="13"/>
      <c r="M236" s="13"/>
      <c r="N236" s="60"/>
      <c r="O236" s="60"/>
      <c r="P236" s="60"/>
      <c r="Q236" s="61"/>
      <c r="R236" s="61"/>
      <c r="S236" s="61"/>
    </row>
    <row r="237" spans="1:19" s="94" customFormat="1" x14ac:dyDescent="0.25">
      <c r="A237" s="61"/>
      <c r="B237" s="61"/>
      <c r="C237" s="109"/>
      <c r="D237" s="61"/>
      <c r="E237" s="61"/>
      <c r="F237" s="60"/>
      <c r="G237" s="60"/>
      <c r="H237" s="60"/>
      <c r="I237" s="61"/>
      <c r="J237" s="61"/>
      <c r="K237" s="60"/>
      <c r="L237" s="13"/>
      <c r="M237" s="13"/>
      <c r="N237" s="60"/>
      <c r="O237" s="60"/>
      <c r="P237" s="60"/>
      <c r="Q237" s="61"/>
      <c r="R237" s="61"/>
      <c r="S237" s="61"/>
    </row>
    <row r="238" spans="1:19" s="94" customFormat="1" x14ac:dyDescent="0.25">
      <c r="A238" s="61"/>
      <c r="B238" s="61"/>
      <c r="C238" s="109"/>
      <c r="D238" s="61"/>
      <c r="E238" s="61"/>
      <c r="F238" s="60"/>
      <c r="G238" s="60"/>
      <c r="H238" s="60"/>
      <c r="I238" s="61"/>
      <c r="J238" s="61"/>
      <c r="K238" s="60"/>
      <c r="L238" s="13"/>
      <c r="M238" s="13"/>
      <c r="N238" s="60"/>
      <c r="O238" s="60"/>
      <c r="P238" s="60"/>
      <c r="Q238" s="61"/>
      <c r="R238" s="61"/>
      <c r="S238" s="61"/>
    </row>
    <row r="239" spans="1:19" s="94" customFormat="1" x14ac:dyDescent="0.25">
      <c r="A239" s="61"/>
      <c r="B239" s="61"/>
      <c r="C239" s="109"/>
      <c r="D239" s="61"/>
      <c r="E239" s="61"/>
      <c r="F239" s="60"/>
      <c r="G239" s="60"/>
      <c r="H239" s="60"/>
      <c r="I239" s="61"/>
      <c r="J239" s="61"/>
      <c r="K239" s="60"/>
      <c r="L239" s="13"/>
      <c r="M239" s="13"/>
      <c r="N239" s="60"/>
      <c r="O239" s="60"/>
      <c r="P239" s="60"/>
      <c r="Q239" s="61"/>
      <c r="R239" s="61"/>
      <c r="S239" s="61"/>
    </row>
    <row r="240" spans="1:19" s="94" customFormat="1" x14ac:dyDescent="0.25">
      <c r="A240" s="61"/>
      <c r="B240" s="61"/>
      <c r="C240" s="109"/>
      <c r="D240" s="61"/>
      <c r="E240" s="61"/>
      <c r="F240" s="60"/>
      <c r="G240" s="60"/>
      <c r="H240" s="60"/>
      <c r="I240" s="61"/>
      <c r="J240" s="61"/>
      <c r="K240" s="60"/>
      <c r="L240" s="13"/>
      <c r="M240" s="13"/>
      <c r="N240" s="60"/>
      <c r="O240" s="60"/>
      <c r="P240" s="60"/>
      <c r="Q240" s="61"/>
      <c r="R240" s="61"/>
      <c r="S240" s="61"/>
    </row>
    <row r="241" spans="1:19" s="94" customFormat="1" x14ac:dyDescent="0.25">
      <c r="A241" s="61"/>
      <c r="B241" s="61"/>
      <c r="C241" s="109"/>
      <c r="D241" s="61"/>
      <c r="E241" s="61"/>
      <c r="F241" s="60"/>
      <c r="G241" s="60"/>
      <c r="H241" s="60"/>
      <c r="I241" s="61"/>
      <c r="J241" s="61"/>
      <c r="K241" s="60"/>
      <c r="L241" s="13"/>
      <c r="M241" s="13"/>
      <c r="N241" s="60"/>
      <c r="O241" s="60"/>
      <c r="P241" s="60"/>
      <c r="Q241" s="61"/>
      <c r="R241" s="61"/>
      <c r="S241" s="61"/>
    </row>
    <row r="242" spans="1:19" s="94" customFormat="1" x14ac:dyDescent="0.25">
      <c r="A242" s="61"/>
      <c r="B242" s="61"/>
      <c r="C242" s="109"/>
      <c r="D242" s="61"/>
      <c r="E242" s="61"/>
      <c r="F242" s="60"/>
      <c r="G242" s="60"/>
      <c r="H242" s="60"/>
      <c r="I242" s="61"/>
      <c r="J242" s="61"/>
      <c r="K242" s="60"/>
      <c r="L242" s="13"/>
      <c r="M242" s="13"/>
      <c r="N242" s="60"/>
      <c r="O242" s="60"/>
      <c r="P242" s="60"/>
      <c r="Q242" s="61"/>
      <c r="R242" s="61"/>
      <c r="S242" s="61"/>
    </row>
    <row r="243" spans="1:19" s="94" customFormat="1" x14ac:dyDescent="0.25">
      <c r="A243" s="61"/>
      <c r="B243" s="61"/>
      <c r="C243" s="109"/>
      <c r="D243" s="61"/>
      <c r="E243" s="61"/>
      <c r="F243" s="60"/>
      <c r="G243" s="60"/>
      <c r="H243" s="60"/>
      <c r="I243" s="61"/>
      <c r="J243" s="61"/>
      <c r="K243" s="60"/>
      <c r="L243" s="13"/>
      <c r="M243" s="13"/>
      <c r="N243" s="60"/>
      <c r="O243" s="60"/>
      <c r="P243" s="60"/>
      <c r="Q243" s="61"/>
      <c r="R243" s="61"/>
      <c r="S243" s="61"/>
    </row>
    <row r="244" spans="1:19" s="94" customFormat="1" x14ac:dyDescent="0.25">
      <c r="A244" s="61"/>
      <c r="B244" s="61"/>
      <c r="C244" s="109"/>
      <c r="D244" s="61"/>
      <c r="E244" s="61"/>
      <c r="F244" s="60"/>
      <c r="G244" s="60"/>
      <c r="H244" s="60"/>
      <c r="I244" s="61"/>
      <c r="J244" s="61"/>
      <c r="K244" s="60"/>
      <c r="L244" s="13"/>
      <c r="M244" s="13"/>
      <c r="N244" s="60"/>
      <c r="O244" s="60"/>
      <c r="P244" s="60"/>
      <c r="Q244" s="61"/>
      <c r="R244" s="61"/>
      <c r="S244" s="61"/>
    </row>
    <row r="245" spans="1:19" s="94" customFormat="1" x14ac:dyDescent="0.25">
      <c r="A245" s="61"/>
      <c r="B245" s="61"/>
      <c r="C245" s="109"/>
      <c r="D245" s="61"/>
      <c r="E245" s="61"/>
      <c r="F245" s="60"/>
      <c r="G245" s="60"/>
      <c r="H245" s="60"/>
      <c r="I245" s="61"/>
      <c r="J245" s="61"/>
      <c r="K245" s="60"/>
      <c r="L245" s="13"/>
      <c r="M245" s="13"/>
      <c r="N245" s="60"/>
      <c r="O245" s="60"/>
      <c r="P245" s="60"/>
      <c r="Q245" s="61"/>
      <c r="R245" s="61"/>
      <c r="S245" s="61"/>
    </row>
    <row r="246" spans="1:19" s="94" customFormat="1" x14ac:dyDescent="0.25">
      <c r="A246" s="61"/>
      <c r="B246" s="61"/>
      <c r="C246" s="109"/>
      <c r="D246" s="61"/>
      <c r="E246" s="61"/>
      <c r="F246" s="60"/>
      <c r="G246" s="60"/>
      <c r="H246" s="60"/>
      <c r="I246" s="61"/>
      <c r="J246" s="61"/>
      <c r="K246" s="60"/>
      <c r="L246" s="13"/>
      <c r="M246" s="13"/>
      <c r="N246" s="60"/>
      <c r="O246" s="60"/>
      <c r="P246" s="60"/>
      <c r="Q246" s="61"/>
      <c r="R246" s="61"/>
      <c r="S246" s="61"/>
    </row>
    <row r="247" spans="1:19" s="94" customFormat="1" x14ac:dyDescent="0.25">
      <c r="A247" s="61"/>
      <c r="B247" s="61"/>
      <c r="C247" s="109"/>
      <c r="D247" s="61"/>
      <c r="E247" s="61"/>
      <c r="F247" s="60"/>
      <c r="G247" s="60"/>
      <c r="H247" s="60"/>
      <c r="I247" s="61"/>
      <c r="J247" s="61"/>
      <c r="K247" s="60"/>
      <c r="L247" s="13"/>
      <c r="M247" s="13"/>
      <c r="N247" s="60"/>
      <c r="O247" s="60"/>
      <c r="P247" s="60"/>
      <c r="Q247" s="61"/>
      <c r="R247" s="61"/>
      <c r="S247" s="61"/>
    </row>
    <row r="248" spans="1:19" s="94" customFormat="1" x14ac:dyDescent="0.25">
      <c r="A248" s="61"/>
      <c r="B248" s="61"/>
      <c r="C248" s="109"/>
      <c r="D248" s="61"/>
      <c r="E248" s="61"/>
      <c r="F248" s="60"/>
      <c r="G248" s="60"/>
      <c r="H248" s="60"/>
      <c r="I248" s="61"/>
      <c r="J248" s="61"/>
      <c r="K248" s="60"/>
      <c r="L248" s="13"/>
      <c r="M248" s="13"/>
      <c r="N248" s="60"/>
      <c r="O248" s="60"/>
      <c r="P248" s="60"/>
      <c r="Q248" s="61"/>
      <c r="R248" s="61"/>
      <c r="S248" s="61"/>
    </row>
    <row r="249" spans="1:19" s="94" customFormat="1" x14ac:dyDescent="0.25">
      <c r="A249" s="61"/>
      <c r="B249" s="61"/>
      <c r="C249" s="109"/>
      <c r="D249" s="61"/>
      <c r="E249" s="61"/>
      <c r="F249" s="60"/>
      <c r="G249" s="60"/>
      <c r="H249" s="60"/>
      <c r="I249" s="61"/>
      <c r="J249" s="61"/>
      <c r="K249" s="60"/>
      <c r="L249" s="13"/>
      <c r="M249" s="13"/>
      <c r="N249" s="60"/>
      <c r="O249" s="60"/>
      <c r="P249" s="60"/>
      <c r="Q249" s="61"/>
      <c r="R249" s="61"/>
      <c r="S249" s="61"/>
    </row>
    <row r="250" spans="1:19" s="94" customFormat="1" x14ac:dyDescent="0.25">
      <c r="A250" s="61"/>
      <c r="B250" s="61"/>
      <c r="C250" s="109"/>
      <c r="D250" s="61"/>
      <c r="E250" s="61"/>
      <c r="F250" s="60"/>
      <c r="G250" s="60"/>
      <c r="H250" s="60"/>
      <c r="I250" s="61"/>
      <c r="J250" s="61"/>
      <c r="K250" s="60"/>
      <c r="L250" s="13"/>
      <c r="M250" s="13"/>
      <c r="N250" s="60"/>
      <c r="O250" s="60"/>
      <c r="P250" s="60"/>
      <c r="Q250" s="61"/>
      <c r="R250" s="61"/>
      <c r="S250" s="61"/>
    </row>
    <row r="251" spans="1:19" s="94" customFormat="1" x14ac:dyDescent="0.25">
      <c r="A251" s="61"/>
      <c r="B251" s="61"/>
      <c r="C251" s="109"/>
      <c r="D251" s="61"/>
      <c r="E251" s="61"/>
      <c r="F251" s="60"/>
      <c r="G251" s="60"/>
      <c r="H251" s="60"/>
      <c r="I251" s="61"/>
      <c r="J251" s="61"/>
      <c r="K251" s="60"/>
      <c r="L251" s="13"/>
      <c r="M251" s="13"/>
      <c r="N251" s="60"/>
      <c r="O251" s="60"/>
      <c r="P251" s="60"/>
      <c r="Q251" s="61"/>
      <c r="R251" s="61"/>
      <c r="S251" s="61"/>
    </row>
    <row r="252" spans="1:19" s="94" customFormat="1" x14ac:dyDescent="0.25">
      <c r="A252" s="61"/>
      <c r="B252" s="61"/>
      <c r="C252" s="109"/>
      <c r="D252" s="61"/>
      <c r="E252" s="61"/>
      <c r="F252" s="60"/>
      <c r="G252" s="60"/>
      <c r="H252" s="60"/>
      <c r="I252" s="61"/>
      <c r="J252" s="61"/>
      <c r="K252" s="60"/>
      <c r="L252" s="13"/>
      <c r="M252" s="13"/>
      <c r="N252" s="60"/>
      <c r="O252" s="60"/>
      <c r="P252" s="60"/>
      <c r="Q252" s="61"/>
      <c r="R252" s="61"/>
      <c r="S252" s="61"/>
    </row>
    <row r="253" spans="1:19" s="94" customFormat="1" x14ac:dyDescent="0.25">
      <c r="A253" s="61"/>
      <c r="B253" s="61"/>
      <c r="C253" s="109"/>
      <c r="D253" s="61"/>
      <c r="E253" s="61"/>
      <c r="F253" s="60"/>
      <c r="G253" s="60"/>
      <c r="H253" s="60"/>
      <c r="I253" s="61"/>
      <c r="J253" s="61"/>
      <c r="K253" s="60"/>
      <c r="L253" s="13"/>
      <c r="M253" s="13"/>
      <c r="N253" s="60"/>
      <c r="O253" s="60"/>
      <c r="P253" s="60"/>
      <c r="Q253" s="61"/>
      <c r="R253" s="61"/>
      <c r="S253" s="61"/>
    </row>
    <row r="254" spans="1:19" s="94" customFormat="1" x14ac:dyDescent="0.25">
      <c r="A254" s="61"/>
      <c r="B254" s="61"/>
      <c r="C254" s="109"/>
      <c r="D254" s="61"/>
      <c r="E254" s="61"/>
      <c r="F254" s="60"/>
      <c r="G254" s="60"/>
      <c r="H254" s="60"/>
      <c r="I254" s="61"/>
      <c r="J254" s="61"/>
      <c r="K254" s="60"/>
      <c r="L254" s="13"/>
      <c r="M254" s="13"/>
      <c r="N254" s="60"/>
      <c r="O254" s="60"/>
      <c r="P254" s="60"/>
      <c r="Q254" s="61"/>
      <c r="R254" s="61"/>
      <c r="S254" s="61"/>
    </row>
    <row r="255" spans="1:19" s="94" customFormat="1" x14ac:dyDescent="0.25">
      <c r="A255" s="61"/>
      <c r="B255" s="61"/>
      <c r="C255" s="109"/>
      <c r="D255" s="61"/>
      <c r="E255" s="61"/>
      <c r="F255" s="60"/>
      <c r="G255" s="60"/>
      <c r="H255" s="60"/>
      <c r="I255" s="61"/>
      <c r="J255" s="61"/>
      <c r="K255" s="60"/>
      <c r="L255" s="13"/>
      <c r="M255" s="13"/>
      <c r="N255" s="60"/>
      <c r="O255" s="60"/>
      <c r="P255" s="60"/>
      <c r="Q255" s="61"/>
      <c r="R255" s="61"/>
      <c r="S255" s="61"/>
    </row>
    <row r="256" spans="1:19" s="94" customFormat="1" x14ac:dyDescent="0.25">
      <c r="A256" s="61"/>
      <c r="B256" s="61"/>
      <c r="C256" s="109"/>
      <c r="D256" s="61"/>
      <c r="E256" s="61"/>
      <c r="F256" s="60"/>
      <c r="G256" s="60"/>
      <c r="H256" s="60"/>
      <c r="I256" s="61"/>
      <c r="J256" s="61"/>
      <c r="K256" s="60"/>
      <c r="L256" s="13"/>
      <c r="M256" s="13"/>
      <c r="N256" s="60"/>
      <c r="O256" s="60"/>
      <c r="P256" s="60"/>
      <c r="Q256" s="61"/>
      <c r="R256" s="61"/>
      <c r="S256" s="61"/>
    </row>
    <row r="257" spans="1:19" s="94" customFormat="1" x14ac:dyDescent="0.25">
      <c r="A257" s="61"/>
      <c r="B257" s="61"/>
      <c r="C257" s="109"/>
      <c r="D257" s="61"/>
      <c r="E257" s="61"/>
      <c r="F257" s="60"/>
      <c r="G257" s="60"/>
      <c r="H257" s="60"/>
      <c r="I257" s="61"/>
      <c r="J257" s="61"/>
      <c r="K257" s="60"/>
      <c r="L257" s="13"/>
      <c r="M257" s="13"/>
      <c r="N257" s="60"/>
      <c r="O257" s="60"/>
      <c r="P257" s="60"/>
      <c r="Q257" s="61"/>
      <c r="R257" s="61"/>
      <c r="S257" s="61"/>
    </row>
    <row r="258" spans="1:19" s="94" customFormat="1" x14ac:dyDescent="0.25">
      <c r="A258" s="61"/>
      <c r="B258" s="61"/>
      <c r="C258" s="109"/>
      <c r="D258" s="61"/>
      <c r="E258" s="61"/>
      <c r="F258" s="60"/>
      <c r="G258" s="60"/>
      <c r="H258" s="60"/>
      <c r="I258" s="61"/>
      <c r="J258" s="61"/>
      <c r="K258" s="60"/>
      <c r="L258" s="13"/>
      <c r="M258" s="13"/>
      <c r="N258" s="60"/>
      <c r="O258" s="60"/>
      <c r="P258" s="60"/>
      <c r="Q258" s="61"/>
      <c r="R258" s="61"/>
      <c r="S258" s="61"/>
    </row>
    <row r="259" spans="1:19" s="94" customFormat="1" x14ac:dyDescent="0.25">
      <c r="A259" s="61"/>
      <c r="B259" s="61"/>
      <c r="C259" s="109"/>
      <c r="D259" s="61"/>
      <c r="E259" s="61"/>
      <c r="F259" s="60"/>
      <c r="G259" s="60"/>
      <c r="H259" s="60"/>
      <c r="I259" s="61"/>
      <c r="J259" s="61"/>
      <c r="K259" s="60"/>
      <c r="L259" s="13"/>
      <c r="M259" s="13"/>
      <c r="N259" s="60"/>
      <c r="O259" s="60"/>
      <c r="P259" s="60"/>
      <c r="Q259" s="61"/>
      <c r="R259" s="61"/>
      <c r="S259" s="61"/>
    </row>
    <row r="260" spans="1:19" s="94" customFormat="1" x14ac:dyDescent="0.25">
      <c r="A260" s="61"/>
      <c r="B260" s="61"/>
      <c r="C260" s="109"/>
      <c r="D260" s="61"/>
      <c r="E260" s="61"/>
      <c r="F260" s="60"/>
      <c r="G260" s="60"/>
      <c r="H260" s="60"/>
      <c r="I260" s="61"/>
      <c r="J260" s="61"/>
      <c r="K260" s="60"/>
      <c r="L260" s="13"/>
      <c r="M260" s="13"/>
      <c r="N260" s="60"/>
      <c r="O260" s="60"/>
      <c r="P260" s="60"/>
      <c r="Q260" s="61"/>
      <c r="R260" s="61"/>
      <c r="S260" s="61"/>
    </row>
    <row r="261" spans="1:19" s="94" customFormat="1" x14ac:dyDescent="0.25">
      <c r="A261" s="61"/>
      <c r="B261" s="61"/>
      <c r="C261" s="109"/>
      <c r="D261" s="61"/>
      <c r="E261" s="61"/>
      <c r="F261" s="60"/>
      <c r="G261" s="60"/>
      <c r="H261" s="60"/>
      <c r="I261" s="61"/>
      <c r="J261" s="61"/>
      <c r="K261" s="60"/>
      <c r="L261" s="13"/>
      <c r="M261" s="13"/>
      <c r="N261" s="60"/>
      <c r="O261" s="60"/>
      <c r="P261" s="60"/>
      <c r="Q261" s="61"/>
      <c r="R261" s="61"/>
      <c r="S261" s="61"/>
    </row>
    <row r="262" spans="1:19" s="94" customFormat="1" x14ac:dyDescent="0.25">
      <c r="A262" s="61"/>
      <c r="B262" s="61"/>
      <c r="C262" s="109"/>
      <c r="D262" s="61"/>
      <c r="E262" s="61"/>
      <c r="F262" s="60"/>
      <c r="G262" s="60"/>
      <c r="H262" s="60"/>
      <c r="I262" s="61"/>
      <c r="J262" s="61"/>
      <c r="K262" s="60"/>
      <c r="L262" s="13"/>
      <c r="M262" s="13"/>
      <c r="N262" s="60"/>
      <c r="O262" s="60"/>
      <c r="P262" s="60"/>
      <c r="Q262" s="61"/>
      <c r="R262" s="61"/>
      <c r="S262" s="61"/>
    </row>
    <row r="263" spans="1:19" s="94" customFormat="1" x14ac:dyDescent="0.25">
      <c r="A263" s="61"/>
      <c r="B263" s="61"/>
      <c r="C263" s="109"/>
      <c r="D263" s="61"/>
      <c r="E263" s="61"/>
      <c r="F263" s="60"/>
      <c r="G263" s="60"/>
      <c r="H263" s="60"/>
      <c r="I263" s="61"/>
      <c r="J263" s="61"/>
      <c r="K263" s="60"/>
      <c r="L263" s="13"/>
      <c r="M263" s="13"/>
      <c r="N263" s="60"/>
      <c r="O263" s="60"/>
      <c r="P263" s="60"/>
      <c r="Q263" s="61"/>
      <c r="R263" s="61"/>
      <c r="S263" s="61"/>
    </row>
    <row r="264" spans="1:19" s="94" customFormat="1" x14ac:dyDescent="0.25">
      <c r="A264" s="61"/>
      <c r="B264" s="61"/>
      <c r="C264" s="109"/>
      <c r="D264" s="61"/>
      <c r="E264" s="61"/>
      <c r="F264" s="60"/>
      <c r="G264" s="60"/>
      <c r="H264" s="60"/>
      <c r="I264" s="61"/>
      <c r="J264" s="61"/>
      <c r="K264" s="60"/>
      <c r="L264" s="13"/>
      <c r="M264" s="13"/>
      <c r="N264" s="60"/>
      <c r="O264" s="60"/>
      <c r="P264" s="60"/>
      <c r="Q264" s="61"/>
      <c r="R264" s="61"/>
      <c r="S264" s="61"/>
    </row>
    <row r="265" spans="1:19" s="94" customFormat="1" x14ac:dyDescent="0.25">
      <c r="A265" s="61"/>
      <c r="B265" s="61"/>
      <c r="C265" s="109"/>
      <c r="D265" s="61"/>
      <c r="E265" s="61"/>
      <c r="F265" s="60"/>
      <c r="G265" s="60"/>
      <c r="H265" s="60"/>
      <c r="I265" s="61"/>
      <c r="J265" s="61"/>
      <c r="K265" s="60"/>
      <c r="L265" s="13"/>
      <c r="M265" s="13"/>
      <c r="N265" s="60"/>
      <c r="O265" s="60"/>
      <c r="P265" s="60"/>
      <c r="Q265" s="61"/>
      <c r="R265" s="61"/>
      <c r="S265" s="61"/>
    </row>
    <row r="266" spans="1:19" s="94" customFormat="1" x14ac:dyDescent="0.25">
      <c r="A266" s="61"/>
      <c r="B266" s="61"/>
      <c r="C266" s="109"/>
      <c r="D266" s="61"/>
      <c r="E266" s="61"/>
      <c r="F266" s="60"/>
      <c r="G266" s="60"/>
      <c r="H266" s="60"/>
      <c r="I266" s="61"/>
      <c r="J266" s="61"/>
      <c r="K266" s="60"/>
      <c r="L266" s="13"/>
      <c r="M266" s="13"/>
      <c r="N266" s="60"/>
      <c r="O266" s="60"/>
      <c r="P266" s="60"/>
      <c r="Q266" s="61"/>
      <c r="R266" s="61"/>
      <c r="S266" s="61"/>
    </row>
    <row r="267" spans="1:19" s="94" customFormat="1" x14ac:dyDescent="0.25">
      <c r="A267" s="61"/>
      <c r="B267" s="61"/>
      <c r="C267" s="109"/>
      <c r="D267" s="61"/>
      <c r="E267" s="61"/>
      <c r="F267" s="60"/>
      <c r="G267" s="60"/>
      <c r="H267" s="60"/>
      <c r="I267" s="61"/>
      <c r="J267" s="61"/>
      <c r="K267" s="60"/>
      <c r="L267" s="13"/>
      <c r="M267" s="13"/>
      <c r="N267" s="60"/>
      <c r="O267" s="60"/>
      <c r="P267" s="60"/>
      <c r="Q267" s="61"/>
      <c r="R267" s="61"/>
      <c r="S267" s="61"/>
    </row>
    <row r="268" spans="1:19" s="94" customFormat="1" x14ac:dyDescent="0.25">
      <c r="A268" s="61"/>
      <c r="B268" s="61"/>
      <c r="C268" s="109"/>
      <c r="D268" s="61"/>
      <c r="E268" s="61"/>
      <c r="F268" s="60"/>
      <c r="G268" s="60"/>
      <c r="H268" s="60"/>
      <c r="I268" s="61"/>
      <c r="J268" s="61"/>
      <c r="K268" s="60"/>
      <c r="L268" s="13"/>
      <c r="M268" s="13"/>
      <c r="N268" s="60"/>
      <c r="O268" s="60"/>
      <c r="P268" s="60"/>
      <c r="Q268" s="61"/>
      <c r="R268" s="61"/>
      <c r="S268" s="61"/>
    </row>
    <row r="269" spans="1:19" s="94" customFormat="1" x14ac:dyDescent="0.25">
      <c r="A269" s="61"/>
      <c r="B269" s="61"/>
      <c r="C269" s="109"/>
      <c r="D269" s="61"/>
      <c r="E269" s="61"/>
      <c r="F269" s="60"/>
      <c r="G269" s="60"/>
      <c r="H269" s="60"/>
      <c r="I269" s="61"/>
      <c r="J269" s="61"/>
      <c r="K269" s="60"/>
      <c r="L269" s="13"/>
      <c r="M269" s="13"/>
      <c r="N269" s="60"/>
      <c r="O269" s="60"/>
      <c r="P269" s="60"/>
      <c r="Q269" s="61"/>
      <c r="R269" s="61"/>
      <c r="S269" s="61"/>
    </row>
    <row r="270" spans="1:19" s="94" customFormat="1" x14ac:dyDescent="0.25">
      <c r="A270" s="61"/>
      <c r="B270" s="61"/>
      <c r="C270" s="109"/>
      <c r="D270" s="61"/>
      <c r="E270" s="61"/>
      <c r="F270" s="60"/>
      <c r="G270" s="60"/>
      <c r="H270" s="60"/>
      <c r="I270" s="61"/>
      <c r="J270" s="61"/>
      <c r="K270" s="60"/>
      <c r="L270" s="13"/>
      <c r="M270" s="13"/>
      <c r="N270" s="60"/>
      <c r="O270" s="60"/>
      <c r="P270" s="60"/>
      <c r="Q270" s="61"/>
      <c r="R270" s="61"/>
      <c r="S270" s="61"/>
    </row>
    <row r="271" spans="1:19" s="94" customFormat="1" x14ac:dyDescent="0.25">
      <c r="A271" s="61"/>
      <c r="B271" s="61"/>
      <c r="C271" s="109"/>
      <c r="D271" s="61"/>
      <c r="E271" s="61"/>
      <c r="F271" s="60"/>
      <c r="G271" s="60"/>
      <c r="H271" s="60"/>
      <c r="I271" s="61"/>
      <c r="J271" s="61"/>
      <c r="K271" s="60"/>
      <c r="L271" s="13"/>
      <c r="M271" s="13"/>
      <c r="N271" s="60"/>
      <c r="O271" s="60"/>
      <c r="P271" s="60"/>
      <c r="Q271" s="61"/>
      <c r="R271" s="61"/>
      <c r="S271" s="61"/>
    </row>
    <row r="272" spans="1:19" s="94" customFormat="1" x14ac:dyDescent="0.25">
      <c r="A272" s="61"/>
      <c r="B272" s="61"/>
      <c r="C272" s="109"/>
      <c r="D272" s="61"/>
      <c r="E272" s="61"/>
      <c r="F272" s="60"/>
      <c r="G272" s="60"/>
      <c r="H272" s="60"/>
      <c r="I272" s="61"/>
      <c r="J272" s="61"/>
      <c r="K272" s="60"/>
      <c r="L272" s="13"/>
      <c r="M272" s="13"/>
      <c r="N272" s="60"/>
      <c r="O272" s="60"/>
      <c r="P272" s="60"/>
      <c r="Q272" s="61"/>
      <c r="R272" s="61"/>
      <c r="S272" s="61"/>
    </row>
    <row r="273" spans="1:19" s="94" customFormat="1" x14ac:dyDescent="0.25">
      <c r="A273" s="61"/>
      <c r="B273" s="61"/>
      <c r="C273" s="109"/>
      <c r="D273" s="61"/>
      <c r="E273" s="61"/>
      <c r="F273" s="60"/>
      <c r="G273" s="60"/>
      <c r="H273" s="60"/>
      <c r="I273" s="61"/>
      <c r="J273" s="61"/>
      <c r="K273" s="60"/>
      <c r="L273" s="13"/>
      <c r="M273" s="13"/>
      <c r="N273" s="60"/>
      <c r="O273" s="60"/>
      <c r="P273" s="60"/>
      <c r="Q273" s="61"/>
      <c r="R273" s="61"/>
      <c r="S273" s="61"/>
    </row>
    <row r="274" spans="1:19" s="94" customFormat="1" x14ac:dyDescent="0.25">
      <c r="A274" s="61"/>
      <c r="B274" s="61"/>
      <c r="C274" s="109"/>
      <c r="D274" s="61"/>
      <c r="E274" s="61"/>
      <c r="F274" s="60"/>
      <c r="G274" s="60"/>
      <c r="H274" s="60"/>
      <c r="I274" s="61"/>
      <c r="J274" s="61"/>
      <c r="K274" s="60"/>
      <c r="L274" s="13"/>
      <c r="M274" s="13"/>
      <c r="N274" s="60"/>
      <c r="O274" s="60"/>
      <c r="P274" s="60"/>
      <c r="Q274" s="61"/>
      <c r="R274" s="61"/>
      <c r="S274" s="61"/>
    </row>
    <row r="275" spans="1:19" s="94" customFormat="1" x14ac:dyDescent="0.25">
      <c r="A275" s="61"/>
      <c r="B275" s="61"/>
      <c r="C275" s="109"/>
      <c r="D275" s="61"/>
      <c r="E275" s="61"/>
      <c r="F275" s="60"/>
      <c r="G275" s="60"/>
      <c r="H275" s="60"/>
      <c r="I275" s="61"/>
      <c r="J275" s="61"/>
      <c r="K275" s="60"/>
      <c r="L275" s="13"/>
      <c r="M275" s="13"/>
      <c r="N275" s="60"/>
      <c r="O275" s="60"/>
      <c r="P275" s="60"/>
      <c r="Q275" s="61"/>
      <c r="R275" s="61"/>
      <c r="S275" s="61"/>
    </row>
    <row r="276" spans="1:19" s="94" customFormat="1" x14ac:dyDescent="0.25">
      <c r="A276" s="61"/>
      <c r="B276" s="61"/>
      <c r="C276" s="109"/>
      <c r="D276" s="61"/>
      <c r="E276" s="61"/>
      <c r="F276" s="60"/>
      <c r="G276" s="60"/>
      <c r="H276" s="60"/>
      <c r="I276" s="61"/>
      <c r="J276" s="61"/>
      <c r="K276" s="60"/>
      <c r="L276" s="13"/>
      <c r="M276" s="13"/>
      <c r="N276" s="60"/>
      <c r="O276" s="60"/>
      <c r="P276" s="60"/>
      <c r="Q276" s="61"/>
      <c r="R276" s="61"/>
      <c r="S276" s="61"/>
    </row>
    <row r="277" spans="1:19" s="94" customFormat="1" x14ac:dyDescent="0.25">
      <c r="A277" s="61"/>
      <c r="B277" s="61"/>
      <c r="C277" s="109"/>
      <c r="D277" s="61"/>
      <c r="E277" s="61"/>
      <c r="F277" s="60"/>
      <c r="G277" s="60"/>
      <c r="H277" s="60"/>
      <c r="I277" s="61"/>
      <c r="J277" s="61"/>
      <c r="K277" s="60"/>
      <c r="L277" s="13"/>
      <c r="M277" s="13"/>
      <c r="N277" s="60"/>
      <c r="O277" s="60"/>
      <c r="P277" s="60"/>
      <c r="Q277" s="61"/>
      <c r="R277" s="61"/>
      <c r="S277" s="61"/>
    </row>
    <row r="278" spans="1:19" s="94" customFormat="1" x14ac:dyDescent="0.25">
      <c r="A278" s="61"/>
      <c r="B278" s="61"/>
      <c r="C278" s="109"/>
      <c r="D278" s="61"/>
      <c r="E278" s="61"/>
      <c r="F278" s="60"/>
      <c r="G278" s="60"/>
      <c r="H278" s="60"/>
      <c r="I278" s="61"/>
      <c r="J278" s="61"/>
      <c r="K278" s="60"/>
      <c r="L278" s="13"/>
      <c r="M278" s="13"/>
      <c r="N278" s="60"/>
      <c r="O278" s="60"/>
      <c r="P278" s="60"/>
      <c r="Q278" s="61"/>
      <c r="R278" s="61"/>
      <c r="S278" s="61"/>
    </row>
    <row r="279" spans="1:19" s="94" customFormat="1" x14ac:dyDescent="0.25">
      <c r="A279" s="61"/>
      <c r="B279" s="61"/>
      <c r="C279" s="109"/>
      <c r="D279" s="61"/>
      <c r="E279" s="61"/>
      <c r="F279" s="60"/>
      <c r="G279" s="60"/>
      <c r="H279" s="60"/>
      <c r="I279" s="61"/>
      <c r="J279" s="61"/>
      <c r="K279" s="60"/>
      <c r="L279" s="13"/>
      <c r="M279" s="13"/>
      <c r="N279" s="60"/>
      <c r="O279" s="60"/>
      <c r="P279" s="60"/>
      <c r="Q279" s="61"/>
      <c r="R279" s="61"/>
      <c r="S279" s="61"/>
    </row>
    <row r="280" spans="1:19" s="94" customFormat="1" x14ac:dyDescent="0.25">
      <c r="A280" s="61"/>
      <c r="B280" s="61"/>
      <c r="C280" s="109"/>
      <c r="D280" s="61"/>
      <c r="E280" s="61"/>
      <c r="F280" s="60"/>
      <c r="G280" s="60"/>
      <c r="H280" s="60"/>
      <c r="I280" s="61"/>
      <c r="J280" s="61"/>
      <c r="K280" s="60"/>
      <c r="L280" s="13"/>
      <c r="M280" s="13"/>
      <c r="N280" s="60"/>
      <c r="O280" s="60"/>
      <c r="P280" s="60"/>
      <c r="Q280" s="61"/>
      <c r="R280" s="61"/>
      <c r="S280" s="61"/>
    </row>
    <row r="281" spans="1:19" s="94" customFormat="1" x14ac:dyDescent="0.25">
      <c r="A281" s="61"/>
      <c r="B281" s="61"/>
      <c r="C281" s="109"/>
      <c r="D281" s="61"/>
      <c r="E281" s="61"/>
      <c r="F281" s="60"/>
      <c r="G281" s="60"/>
      <c r="H281" s="60"/>
      <c r="I281" s="61"/>
      <c r="J281" s="61"/>
      <c r="K281" s="60"/>
      <c r="L281" s="13"/>
      <c r="M281" s="13"/>
      <c r="N281" s="60"/>
      <c r="O281" s="60"/>
      <c r="P281" s="60"/>
      <c r="Q281" s="61"/>
      <c r="R281" s="61"/>
      <c r="S281" s="61"/>
    </row>
    <row r="282" spans="1:19" s="94" customFormat="1" x14ac:dyDescent="0.25">
      <c r="A282" s="61"/>
      <c r="B282" s="61"/>
      <c r="C282" s="109"/>
      <c r="D282" s="61"/>
      <c r="E282" s="61"/>
      <c r="F282" s="60"/>
      <c r="G282" s="60"/>
      <c r="H282" s="60"/>
      <c r="I282" s="61"/>
      <c r="J282" s="61"/>
      <c r="K282" s="60"/>
      <c r="L282" s="13"/>
      <c r="M282" s="13"/>
      <c r="N282" s="60"/>
      <c r="O282" s="60"/>
      <c r="P282" s="60"/>
      <c r="Q282" s="61"/>
      <c r="R282" s="61"/>
      <c r="S282" s="61"/>
    </row>
    <row r="283" spans="1:19" s="94" customFormat="1" x14ac:dyDescent="0.25">
      <c r="A283" s="61"/>
      <c r="B283" s="61"/>
      <c r="C283" s="109"/>
      <c r="D283" s="61"/>
      <c r="E283" s="61"/>
      <c r="F283" s="60"/>
      <c r="G283" s="60"/>
      <c r="H283" s="60"/>
      <c r="I283" s="61"/>
      <c r="J283" s="61"/>
      <c r="K283" s="60"/>
      <c r="L283" s="13"/>
      <c r="M283" s="13"/>
      <c r="N283" s="60"/>
      <c r="O283" s="60"/>
      <c r="P283" s="60"/>
      <c r="Q283" s="61"/>
      <c r="R283" s="61"/>
      <c r="S283" s="61"/>
    </row>
    <row r="284" spans="1:19" x14ac:dyDescent="0.25">
      <c r="A284" s="12"/>
      <c r="B284" s="12"/>
      <c r="F284" s="92"/>
      <c r="G284" s="92"/>
      <c r="H284" s="92"/>
      <c r="K284" s="92"/>
      <c r="L284" s="13"/>
      <c r="M284" s="68"/>
      <c r="N284" s="92"/>
      <c r="O284" s="92"/>
      <c r="P284" s="92"/>
      <c r="S284" s="12"/>
    </row>
    <row r="285" spans="1:19" x14ac:dyDescent="0.25">
      <c r="L285" s="13"/>
      <c r="M285" s="68"/>
    </row>
    <row r="286" spans="1:19" x14ac:dyDescent="0.25">
      <c r="L286" s="13"/>
      <c r="M286" s="68"/>
    </row>
    <row r="287" spans="1:19" x14ac:dyDescent="0.25">
      <c r="L287" s="13"/>
      <c r="M287" s="68"/>
    </row>
    <row r="288" spans="1:19" x14ac:dyDescent="0.25">
      <c r="L288" s="13"/>
      <c r="M288" s="68"/>
    </row>
  </sheetData>
  <sheetProtection formatColumns="0" formatRows="0"/>
  <autoFilter ref="C47:P214"/>
  <mergeCells count="15">
    <mergeCell ref="C214:J214"/>
    <mergeCell ref="C215:H215"/>
    <mergeCell ref="C40:H40"/>
    <mergeCell ref="D41:H41"/>
    <mergeCell ref="C3:R3"/>
    <mergeCell ref="Q52:R52"/>
    <mergeCell ref="O46:P46"/>
    <mergeCell ref="K45:P45"/>
    <mergeCell ref="K46:L46"/>
    <mergeCell ref="M46:N46"/>
    <mergeCell ref="C45:J46"/>
    <mergeCell ref="Q45:R46"/>
    <mergeCell ref="D42:H42"/>
    <mergeCell ref="D43:H43"/>
    <mergeCell ref="B6:S6"/>
  </mergeCells>
  <dataValidations count="3">
    <dataValidation type="list" allowBlank="1" showInputMessage="1" showErrorMessage="1" sqref="G48:G97 E48:E97">
      <formula1>#REF!</formula1>
    </dataValidation>
    <dataValidation type="list" allowBlank="1" showInputMessage="1" showErrorMessage="1" errorTitle="Selección sólo las del listado" error="No se encuentra en el listado" promptTitle="COMBUSTIBLES" prompt="Tipo de combustible" sqref="G98:G212">
      <formula1>#REF!</formula1>
    </dataValidation>
    <dataValidation type="list" allowBlank="1" showInputMessage="1" showErrorMessage="1" promptTitle="Unidad Vehicular" prompt="Tipos de Unidad Vehicular" sqref="E98:E212">
      <formula1>#REF!</formula1>
    </dataValidation>
  </dataValidations>
  <printOptions horizontalCentered="1"/>
  <pageMargins left="0.25" right="0.25" top="0.75" bottom="0.75" header="0.3" footer="0.3"/>
  <pageSetup paperSize="119" scale="40" fitToHeight="0" orientation="landscape" horizontalDpi="4294967293" verticalDpi="4294967293"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A1:T41"/>
  <sheetViews>
    <sheetView showGridLines="0" zoomScale="90" zoomScaleNormal="90" zoomScalePageLayoutView="53" workbookViewId="0">
      <selection activeCell="W40" sqref="W40"/>
    </sheetView>
  </sheetViews>
  <sheetFormatPr baseColWidth="10" defaultRowHeight="15" x14ac:dyDescent="0.25"/>
  <cols>
    <col min="1" max="2" width="3.7109375" style="4" customWidth="1"/>
    <col min="3" max="3" width="18.7109375" style="12" customWidth="1"/>
    <col min="4" max="4" width="11.42578125" style="12" customWidth="1"/>
    <col min="5" max="6" width="11.5703125" style="12" bestFit="1" customWidth="1"/>
    <col min="7" max="7" width="11.42578125" style="12" customWidth="1"/>
    <col min="8" max="9" width="12.42578125" style="12" bestFit="1" customWidth="1"/>
    <col min="10" max="11" width="11.5703125" style="12" bestFit="1" customWidth="1"/>
    <col min="12" max="12" width="14.140625" style="12" customWidth="1"/>
    <col min="13" max="19" width="11.5703125" style="12" bestFit="1" customWidth="1"/>
    <col min="20" max="20" width="11.42578125" style="12"/>
  </cols>
  <sheetData>
    <row r="1" spans="2:20" s="4" customFormat="1" ht="87.75" customHeight="1" x14ac:dyDescent="0.25">
      <c r="C1" s="12"/>
      <c r="D1" s="12"/>
      <c r="E1" s="12"/>
      <c r="F1" s="12"/>
      <c r="G1" s="12"/>
      <c r="H1" s="12"/>
      <c r="I1" s="12"/>
      <c r="J1" s="12"/>
      <c r="K1" s="12"/>
      <c r="L1" s="12"/>
      <c r="M1" s="12"/>
      <c r="N1" s="12"/>
      <c r="O1" s="12"/>
      <c r="P1" s="12"/>
      <c r="Q1" s="12"/>
      <c r="R1" s="12"/>
      <c r="S1" s="12"/>
      <c r="T1" s="12"/>
    </row>
    <row r="2" spans="2:20" ht="73.5" customHeight="1" x14ac:dyDescent="0.25">
      <c r="B2" s="12"/>
      <c r="C2" s="408" t="s">
        <v>605</v>
      </c>
      <c r="D2" s="408"/>
      <c r="E2" s="408"/>
      <c r="F2" s="408"/>
      <c r="G2" s="408"/>
      <c r="H2" s="408"/>
      <c r="I2" s="408"/>
      <c r="J2" s="408"/>
      <c r="K2" s="408"/>
      <c r="L2" s="408"/>
      <c r="M2" s="408"/>
      <c r="N2" s="408"/>
      <c r="O2" s="408"/>
      <c r="P2" s="408"/>
      <c r="Q2" s="408"/>
      <c r="R2" s="408"/>
      <c r="S2" s="408"/>
    </row>
    <row r="3" spans="2:20" s="94" customFormat="1" ht="15" customHeight="1" x14ac:dyDescent="0.25">
      <c r="B3" s="265" t="s">
        <v>387</v>
      </c>
      <c r="C3" s="61"/>
      <c r="D3" s="108"/>
      <c r="E3" s="108"/>
      <c r="F3" s="108"/>
      <c r="G3" s="108"/>
      <c r="H3" s="108"/>
      <c r="I3" s="108"/>
      <c r="J3" s="108"/>
      <c r="K3" s="108"/>
      <c r="L3" s="108"/>
      <c r="M3" s="108"/>
      <c r="N3" s="108"/>
      <c r="O3" s="108"/>
      <c r="P3" s="108"/>
      <c r="Q3" s="108"/>
      <c r="R3" s="108"/>
      <c r="S3" s="61"/>
      <c r="T3" s="61"/>
    </row>
    <row r="4" spans="2:20" s="94" customFormat="1" ht="15" customHeight="1" x14ac:dyDescent="0.25">
      <c r="B4" s="224" t="s">
        <v>402</v>
      </c>
      <c r="C4" s="61"/>
      <c r="D4" s="108"/>
      <c r="E4" s="108"/>
      <c r="F4" s="108"/>
      <c r="G4" s="108"/>
      <c r="H4" s="108"/>
      <c r="I4" s="108"/>
      <c r="J4" s="108"/>
      <c r="K4" s="108"/>
      <c r="L4" s="108"/>
      <c r="M4" s="108"/>
      <c r="N4" s="108"/>
      <c r="O4" s="108"/>
      <c r="P4" s="108"/>
      <c r="Q4" s="108"/>
      <c r="R4" s="108"/>
      <c r="S4" s="61"/>
      <c r="T4" s="61"/>
    </row>
    <row r="5" spans="2:20" s="94" customFormat="1" ht="25.5" customHeight="1" x14ac:dyDescent="0.25">
      <c r="B5" s="407" t="s">
        <v>403</v>
      </c>
      <c r="C5" s="407"/>
      <c r="D5" s="407"/>
      <c r="E5" s="407"/>
      <c r="F5" s="407"/>
      <c r="G5" s="407"/>
      <c r="H5" s="407"/>
      <c r="I5" s="407"/>
      <c r="J5" s="407"/>
      <c r="K5" s="407"/>
      <c r="L5" s="407"/>
      <c r="M5" s="407"/>
      <c r="N5" s="407"/>
      <c r="O5" s="407"/>
      <c r="P5" s="407"/>
      <c r="Q5" s="407"/>
      <c r="R5" s="407"/>
      <c r="S5" s="407"/>
      <c r="T5" s="61"/>
    </row>
    <row r="6" spans="2:20" s="94" customFormat="1" ht="26.25" customHeight="1" x14ac:dyDescent="0.25">
      <c r="B6" s="407" t="s">
        <v>404</v>
      </c>
      <c r="C6" s="407"/>
      <c r="D6" s="407"/>
      <c r="E6" s="407"/>
      <c r="F6" s="407"/>
      <c r="G6" s="407"/>
      <c r="H6" s="407"/>
      <c r="I6" s="407"/>
      <c r="J6" s="407"/>
      <c r="K6" s="407"/>
      <c r="L6" s="407"/>
      <c r="M6" s="407"/>
      <c r="N6" s="407"/>
      <c r="O6" s="407"/>
      <c r="P6" s="407"/>
      <c r="Q6" s="407"/>
      <c r="R6" s="407"/>
      <c r="S6" s="407"/>
      <c r="T6" s="61"/>
    </row>
    <row r="7" spans="2:20" s="94" customFormat="1" ht="15" customHeight="1" x14ac:dyDescent="0.25">
      <c r="B7" s="224" t="s">
        <v>405</v>
      </c>
      <c r="C7" s="61"/>
      <c r="D7" s="108"/>
      <c r="E7" s="108"/>
      <c r="F7" s="108"/>
      <c r="G7" s="108"/>
      <c r="H7" s="108"/>
      <c r="I7" s="108"/>
      <c r="J7" s="108"/>
      <c r="K7" s="108"/>
      <c r="L7" s="108"/>
      <c r="M7" s="108"/>
      <c r="N7" s="108"/>
      <c r="O7" s="108"/>
      <c r="P7" s="108"/>
      <c r="Q7" s="108"/>
      <c r="R7" s="108"/>
      <c r="S7" s="61"/>
      <c r="T7" s="61"/>
    </row>
    <row r="8" spans="2:20" s="94" customFormat="1" ht="15" customHeight="1" x14ac:dyDescent="0.25">
      <c r="B8" s="224"/>
      <c r="C8" s="61"/>
      <c r="D8" s="108"/>
      <c r="E8" s="108"/>
      <c r="F8" s="108"/>
      <c r="G8" s="108"/>
      <c r="H8" s="108"/>
      <c r="I8" s="108"/>
      <c r="J8" s="108"/>
      <c r="K8" s="108"/>
      <c r="L8" s="108"/>
      <c r="M8" s="108"/>
      <c r="N8" s="108"/>
      <c r="O8" s="108"/>
      <c r="P8" s="108"/>
      <c r="Q8" s="108"/>
      <c r="R8" s="108"/>
      <c r="S8" s="61"/>
      <c r="T8" s="61"/>
    </row>
    <row r="9" spans="2:20" s="94" customFormat="1" ht="15" customHeight="1" x14ac:dyDescent="0.25">
      <c r="B9" s="265" t="s">
        <v>392</v>
      </c>
      <c r="C9" s="61"/>
      <c r="D9" s="108"/>
      <c r="E9" s="108"/>
      <c r="F9" s="108"/>
      <c r="G9" s="108"/>
      <c r="H9" s="108"/>
      <c r="I9" s="108"/>
      <c r="J9" s="108"/>
      <c r="K9" s="108"/>
      <c r="L9" s="108"/>
      <c r="M9" s="108"/>
      <c r="N9" s="108"/>
      <c r="O9" s="108"/>
      <c r="P9" s="108"/>
      <c r="Q9" s="108"/>
      <c r="R9" s="108"/>
      <c r="S9" s="61"/>
      <c r="T9" s="61"/>
    </row>
    <row r="10" spans="2:20" s="94" customFormat="1" ht="15" customHeight="1" x14ac:dyDescent="0.25">
      <c r="B10" s="224" t="s">
        <v>391</v>
      </c>
      <c r="C10" s="61"/>
      <c r="D10" s="108"/>
      <c r="E10" s="108"/>
      <c r="F10" s="108"/>
      <c r="G10" s="108"/>
      <c r="H10" s="108"/>
      <c r="I10" s="108"/>
      <c r="J10" s="108"/>
      <c r="K10" s="108"/>
      <c r="L10" s="108"/>
      <c r="M10" s="108"/>
      <c r="N10" s="108"/>
      <c r="O10" s="108"/>
      <c r="P10" s="108"/>
      <c r="Q10" s="108"/>
      <c r="R10" s="108"/>
      <c r="S10" s="61"/>
      <c r="T10" s="61"/>
    </row>
    <row r="11" spans="2:20" s="94" customFormat="1" ht="15" customHeight="1" x14ac:dyDescent="0.25">
      <c r="B11" s="224"/>
      <c r="C11" s="61"/>
      <c r="D11" s="108"/>
      <c r="E11" s="108"/>
      <c r="F11" s="108"/>
      <c r="G11" s="108"/>
      <c r="H11" s="108"/>
      <c r="I11" s="108"/>
      <c r="J11" s="108"/>
      <c r="K11" s="108"/>
      <c r="L11" s="108"/>
      <c r="M11" s="108"/>
      <c r="N11" s="108"/>
      <c r="O11" s="108"/>
      <c r="P11" s="108"/>
      <c r="Q11" s="108"/>
      <c r="R11" s="108"/>
      <c r="S11" s="61"/>
      <c r="T11" s="61"/>
    </row>
    <row r="12" spans="2:20" s="94" customFormat="1" ht="15" customHeight="1" x14ac:dyDescent="0.25">
      <c r="B12" s="224" t="s">
        <v>406</v>
      </c>
      <c r="C12" s="61"/>
      <c r="D12" s="108"/>
      <c r="E12" s="108"/>
      <c r="F12" s="108"/>
      <c r="G12" s="108"/>
      <c r="H12" s="108"/>
      <c r="I12" s="108"/>
      <c r="J12" s="108"/>
      <c r="K12" s="108"/>
      <c r="L12" s="108"/>
      <c r="M12" s="108"/>
      <c r="N12" s="108"/>
      <c r="O12" s="108"/>
      <c r="P12" s="108"/>
      <c r="Q12" s="108"/>
      <c r="R12" s="108"/>
      <c r="S12" s="61"/>
      <c r="T12" s="61"/>
    </row>
    <row r="13" spans="2:20" s="94" customFormat="1" ht="15" customHeight="1" x14ac:dyDescent="0.25">
      <c r="B13" s="331" t="s">
        <v>478</v>
      </c>
      <c r="C13" s="224" t="s">
        <v>606</v>
      </c>
      <c r="D13" s="108"/>
      <c r="E13" s="108"/>
      <c r="F13" s="108"/>
      <c r="G13" s="108"/>
      <c r="H13" s="108"/>
      <c r="I13" s="108"/>
      <c r="J13" s="108"/>
      <c r="K13" s="108"/>
      <c r="L13" s="108"/>
      <c r="M13" s="108"/>
      <c r="N13" s="108"/>
      <c r="O13" s="108"/>
      <c r="P13" s="108"/>
      <c r="Q13" s="108"/>
      <c r="R13" s="108"/>
      <c r="S13" s="61"/>
      <c r="T13" s="61"/>
    </row>
    <row r="14" spans="2:20" s="94" customFormat="1" ht="15" customHeight="1" x14ac:dyDescent="0.25">
      <c r="B14" s="61"/>
      <c r="C14" s="224"/>
      <c r="D14" s="108"/>
      <c r="E14" s="108"/>
      <c r="F14" s="108"/>
      <c r="G14" s="108"/>
      <c r="H14" s="108"/>
      <c r="I14" s="108"/>
      <c r="J14" s="108"/>
      <c r="K14" s="108"/>
      <c r="L14" s="108"/>
      <c r="M14" s="108"/>
      <c r="N14" s="108"/>
      <c r="O14" s="108"/>
      <c r="P14" s="108"/>
      <c r="Q14" s="108"/>
      <c r="R14" s="108"/>
      <c r="S14" s="61"/>
      <c r="T14" s="61"/>
    </row>
    <row r="15" spans="2:20" s="94" customFormat="1" ht="15" customHeight="1" x14ac:dyDescent="0.25">
      <c r="B15" s="224" t="s">
        <v>407</v>
      </c>
      <c r="C15" s="61"/>
      <c r="D15" s="108"/>
      <c r="E15" s="108"/>
      <c r="F15" s="108"/>
      <c r="G15" s="108"/>
      <c r="H15" s="108"/>
      <c r="I15" s="108"/>
      <c r="J15" s="108"/>
      <c r="K15" s="108"/>
      <c r="L15" s="108"/>
      <c r="M15" s="108"/>
      <c r="N15" s="108"/>
      <c r="O15" s="108"/>
      <c r="P15" s="108"/>
      <c r="Q15" s="108"/>
      <c r="R15" s="108"/>
      <c r="S15" s="61"/>
      <c r="T15" s="61"/>
    </row>
    <row r="16" spans="2:20" s="94" customFormat="1" ht="15" customHeight="1" x14ac:dyDescent="0.25">
      <c r="B16" s="331" t="s">
        <v>478</v>
      </c>
      <c r="C16" s="224" t="s">
        <v>59</v>
      </c>
      <c r="D16" s="108"/>
      <c r="E16" s="108"/>
      <c r="F16" s="108"/>
      <c r="G16" s="108"/>
      <c r="H16" s="108"/>
      <c r="I16" s="108"/>
      <c r="J16" s="108"/>
      <c r="K16" s="108"/>
      <c r="L16" s="108"/>
      <c r="M16" s="108"/>
      <c r="N16" s="108"/>
      <c r="O16" s="108"/>
      <c r="P16" s="108"/>
      <c r="Q16" s="108"/>
      <c r="R16" s="108"/>
      <c r="S16" s="61"/>
      <c r="T16" s="61"/>
    </row>
    <row r="17" spans="2:20" s="94" customFormat="1" ht="15" customHeight="1" x14ac:dyDescent="0.25">
      <c r="B17" s="331" t="s">
        <v>478</v>
      </c>
      <c r="C17" s="224" t="s">
        <v>296</v>
      </c>
      <c r="D17" s="108"/>
      <c r="E17" s="108"/>
      <c r="F17" s="108"/>
      <c r="G17" s="108"/>
      <c r="H17" s="108"/>
      <c r="I17" s="108"/>
      <c r="J17" s="108"/>
      <c r="K17" s="108"/>
      <c r="L17" s="108"/>
      <c r="M17" s="108"/>
      <c r="N17" s="108"/>
      <c r="O17" s="108"/>
      <c r="P17" s="108"/>
      <c r="Q17" s="108"/>
      <c r="R17" s="108"/>
      <c r="S17" s="61"/>
      <c r="T17" s="61"/>
    </row>
    <row r="18" spans="2:20" s="94" customFormat="1" ht="15" customHeight="1" x14ac:dyDescent="0.25">
      <c r="B18" s="331" t="s">
        <v>478</v>
      </c>
      <c r="C18" s="224" t="s">
        <v>607</v>
      </c>
      <c r="D18" s="108"/>
      <c r="E18" s="108"/>
      <c r="F18" s="108"/>
      <c r="G18" s="108"/>
      <c r="H18" s="108"/>
      <c r="I18" s="108"/>
      <c r="J18" s="108"/>
      <c r="K18" s="108"/>
      <c r="L18" s="108"/>
      <c r="M18" s="108"/>
      <c r="N18" s="108"/>
      <c r="O18" s="108"/>
      <c r="P18" s="108"/>
      <c r="Q18" s="108"/>
      <c r="R18" s="108"/>
      <c r="S18" s="61"/>
      <c r="T18" s="61"/>
    </row>
    <row r="19" spans="2:20" s="94" customFormat="1" ht="15" customHeight="1" x14ac:dyDescent="0.25">
      <c r="B19" s="331" t="s">
        <v>478</v>
      </c>
      <c r="C19" s="224" t="s">
        <v>608</v>
      </c>
      <c r="D19" s="108"/>
      <c r="E19" s="108"/>
      <c r="F19" s="108"/>
      <c r="G19" s="108"/>
      <c r="H19" s="108"/>
      <c r="I19" s="108"/>
      <c r="J19" s="108"/>
      <c r="K19" s="108"/>
      <c r="L19" s="108"/>
      <c r="M19" s="108"/>
      <c r="N19" s="108"/>
      <c r="O19" s="108"/>
      <c r="P19" s="108"/>
      <c r="Q19" s="108"/>
      <c r="R19" s="108"/>
      <c r="S19" s="61"/>
      <c r="T19" s="61"/>
    </row>
    <row r="20" spans="2:20" s="94" customFormat="1" ht="15" customHeight="1" x14ac:dyDescent="0.25">
      <c r="B20" s="61"/>
      <c r="C20" s="224"/>
      <c r="D20" s="108"/>
      <c r="E20" s="108"/>
      <c r="F20" s="108"/>
      <c r="G20" s="108"/>
      <c r="H20" s="108"/>
      <c r="I20" s="108"/>
      <c r="J20" s="108"/>
      <c r="K20" s="108"/>
      <c r="L20" s="108"/>
      <c r="M20" s="108"/>
      <c r="N20" s="108"/>
      <c r="O20" s="108"/>
      <c r="P20" s="108"/>
      <c r="Q20" s="108"/>
      <c r="R20" s="108"/>
      <c r="S20" s="61"/>
      <c r="T20" s="61"/>
    </row>
    <row r="21" spans="2:20" s="94" customFormat="1" ht="15" customHeight="1" x14ac:dyDescent="0.25">
      <c r="B21" s="265" t="s">
        <v>395</v>
      </c>
      <c r="C21" s="61"/>
      <c r="D21" s="108"/>
      <c r="E21" s="108"/>
      <c r="F21" s="108"/>
      <c r="G21" s="108"/>
      <c r="H21" s="108"/>
      <c r="I21" s="108"/>
      <c r="J21" s="108"/>
      <c r="K21" s="108"/>
      <c r="L21" s="108"/>
      <c r="M21" s="108"/>
      <c r="N21" s="108"/>
      <c r="O21" s="108"/>
      <c r="P21" s="108"/>
      <c r="Q21" s="108"/>
      <c r="R21" s="108"/>
      <c r="S21" s="61"/>
      <c r="T21" s="61"/>
    </row>
    <row r="22" spans="2:20" s="94" customFormat="1" ht="15" customHeight="1" x14ac:dyDescent="0.25">
      <c r="B22" s="331" t="s">
        <v>478</v>
      </c>
      <c r="C22" s="224" t="s">
        <v>16</v>
      </c>
      <c r="D22" s="108"/>
      <c r="E22" s="108"/>
      <c r="F22" s="108"/>
      <c r="G22" s="108"/>
      <c r="H22" s="108"/>
      <c r="I22" s="108"/>
      <c r="J22" s="108"/>
      <c r="K22" s="108"/>
      <c r="L22" s="108"/>
      <c r="M22" s="108"/>
      <c r="N22" s="108"/>
      <c r="O22" s="108"/>
      <c r="P22" s="108"/>
      <c r="Q22" s="108"/>
      <c r="R22" s="108"/>
      <c r="S22" s="61"/>
      <c r="T22" s="61"/>
    </row>
    <row r="23" spans="2:20" s="94" customFormat="1" ht="15" customHeight="1" x14ac:dyDescent="0.25">
      <c r="B23" s="331" t="s">
        <v>478</v>
      </c>
      <c r="C23" s="224" t="s">
        <v>609</v>
      </c>
      <c r="D23" s="108"/>
      <c r="E23" s="108"/>
      <c r="F23" s="108"/>
      <c r="G23" s="108"/>
      <c r="H23" s="108"/>
      <c r="I23" s="108"/>
      <c r="J23" s="108"/>
      <c r="K23" s="108"/>
      <c r="L23" s="108"/>
      <c r="M23" s="108"/>
      <c r="N23" s="108"/>
      <c r="O23" s="108"/>
      <c r="P23" s="108"/>
      <c r="Q23" s="108"/>
      <c r="R23" s="108"/>
      <c r="S23" s="61"/>
      <c r="T23" s="61"/>
    </row>
    <row r="24" spans="2:20" s="94" customFormat="1" ht="15" customHeight="1" x14ac:dyDescent="0.25">
      <c r="B24" s="331" t="s">
        <v>478</v>
      </c>
      <c r="C24" s="224" t="s">
        <v>610</v>
      </c>
      <c r="D24" s="108"/>
      <c r="E24" s="108"/>
      <c r="F24" s="108"/>
      <c r="G24" s="108"/>
      <c r="H24" s="108"/>
      <c r="I24" s="108"/>
      <c r="J24" s="108"/>
      <c r="K24" s="108"/>
      <c r="L24" s="108"/>
      <c r="M24" s="108"/>
      <c r="N24" s="108"/>
      <c r="O24" s="108"/>
      <c r="P24" s="108"/>
      <c r="Q24" s="108"/>
      <c r="R24" s="108"/>
      <c r="S24" s="61"/>
      <c r="T24" s="61"/>
    </row>
    <row r="25" spans="2:20" s="94" customFormat="1" ht="15" customHeight="1" x14ac:dyDescent="0.25">
      <c r="B25" s="331" t="s">
        <v>478</v>
      </c>
      <c r="C25" s="224" t="s">
        <v>572</v>
      </c>
      <c r="D25" s="108"/>
      <c r="E25" s="108"/>
      <c r="F25" s="108"/>
      <c r="G25" s="108"/>
      <c r="H25" s="108"/>
      <c r="I25" s="108"/>
      <c r="J25" s="108"/>
      <c r="K25" s="108"/>
      <c r="L25" s="108"/>
      <c r="M25" s="108"/>
      <c r="N25" s="108"/>
      <c r="O25" s="108"/>
      <c r="P25" s="108"/>
      <c r="Q25" s="108"/>
      <c r="R25" s="108"/>
      <c r="S25" s="61"/>
      <c r="T25" s="61"/>
    </row>
    <row r="26" spans="2:20" s="94" customFormat="1" ht="15" customHeight="1" x14ac:dyDescent="0.25">
      <c r="B26" s="331" t="s">
        <v>478</v>
      </c>
      <c r="C26" s="224" t="s">
        <v>611</v>
      </c>
      <c r="D26" s="108"/>
      <c r="E26" s="108"/>
      <c r="F26" s="108"/>
      <c r="G26" s="108"/>
      <c r="H26" s="108"/>
      <c r="I26" s="108"/>
      <c r="J26" s="108"/>
      <c r="K26" s="108"/>
      <c r="L26" s="108"/>
      <c r="M26" s="108"/>
      <c r="N26" s="108"/>
      <c r="O26" s="108"/>
      <c r="P26" s="108"/>
      <c r="Q26" s="108"/>
      <c r="R26" s="108"/>
      <c r="S26" s="61"/>
      <c r="T26" s="61"/>
    </row>
    <row r="27" spans="2:20" s="94" customFormat="1" ht="15" customHeight="1" x14ac:dyDescent="0.25">
      <c r="B27" s="331" t="s">
        <v>478</v>
      </c>
      <c r="C27" s="224" t="s">
        <v>574</v>
      </c>
      <c r="D27" s="108"/>
      <c r="E27" s="108"/>
      <c r="F27" s="108"/>
      <c r="G27" s="108"/>
      <c r="H27" s="108"/>
      <c r="I27" s="108"/>
      <c r="J27" s="108"/>
      <c r="K27" s="108"/>
      <c r="L27" s="108"/>
      <c r="M27" s="108"/>
      <c r="N27" s="108"/>
      <c r="O27" s="108"/>
      <c r="P27" s="108"/>
      <c r="Q27" s="108"/>
      <c r="R27" s="108"/>
      <c r="S27" s="61"/>
      <c r="T27" s="61"/>
    </row>
    <row r="28" spans="2:20" s="4" customFormat="1" ht="15" customHeight="1" x14ac:dyDescent="0.4">
      <c r="B28" s="12"/>
      <c r="C28" s="106"/>
      <c r="D28" s="106"/>
      <c r="E28" s="106"/>
      <c r="F28" s="106"/>
      <c r="G28" s="106"/>
      <c r="H28" s="106"/>
      <c r="I28" s="106"/>
      <c r="J28" s="106"/>
      <c r="K28" s="106"/>
      <c r="L28" s="106"/>
      <c r="M28" s="106"/>
      <c r="N28" s="106"/>
      <c r="O28" s="106"/>
      <c r="P28" s="106"/>
      <c r="Q28" s="106"/>
      <c r="R28" s="106"/>
      <c r="S28" s="12"/>
      <c r="T28" s="12"/>
    </row>
    <row r="29" spans="2:20" s="2" customFormat="1" ht="42.75" x14ac:dyDescent="0.25">
      <c r="B29" s="60"/>
      <c r="C29" s="404" t="s">
        <v>57</v>
      </c>
      <c r="D29" s="406" t="s">
        <v>239</v>
      </c>
      <c r="E29" s="406"/>
      <c r="F29" s="219" t="s">
        <v>58</v>
      </c>
      <c r="G29" s="219" t="s">
        <v>321</v>
      </c>
      <c r="H29" s="219" t="s">
        <v>322</v>
      </c>
      <c r="I29" s="219" t="s">
        <v>323</v>
      </c>
      <c r="J29" s="219" t="s">
        <v>329</v>
      </c>
      <c r="K29" s="219" t="s">
        <v>330</v>
      </c>
      <c r="L29" s="219" t="s">
        <v>324</v>
      </c>
      <c r="M29" s="187" t="s">
        <v>325</v>
      </c>
      <c r="N29" s="187" t="s">
        <v>326</v>
      </c>
      <c r="O29" s="187" t="s">
        <v>440</v>
      </c>
      <c r="P29" s="187" t="s">
        <v>324</v>
      </c>
      <c r="Q29" s="187" t="s">
        <v>325</v>
      </c>
      <c r="R29" s="187" t="s">
        <v>326</v>
      </c>
      <c r="S29" s="187" t="s">
        <v>440</v>
      </c>
      <c r="T29" s="60"/>
    </row>
    <row r="30" spans="2:20" s="1" customFormat="1" ht="28.5" x14ac:dyDescent="0.25">
      <c r="B30" s="92"/>
      <c r="C30" s="405"/>
      <c r="D30" s="219" t="s">
        <v>137</v>
      </c>
      <c r="E30" s="219" t="s">
        <v>327</v>
      </c>
      <c r="F30" s="219" t="s">
        <v>138</v>
      </c>
      <c r="G30" s="219" t="s">
        <v>328</v>
      </c>
      <c r="H30" s="219" t="s">
        <v>613</v>
      </c>
      <c r="I30" s="219" t="s">
        <v>612</v>
      </c>
      <c r="J30" s="219" t="s">
        <v>185</v>
      </c>
      <c r="K30" s="219"/>
      <c r="L30" s="219" t="s">
        <v>140</v>
      </c>
      <c r="M30" s="219" t="s">
        <v>140</v>
      </c>
      <c r="N30" s="219" t="s">
        <v>140</v>
      </c>
      <c r="O30" s="219" t="s">
        <v>155</v>
      </c>
      <c r="P30" s="219" t="s">
        <v>141</v>
      </c>
      <c r="Q30" s="219" t="s">
        <v>141</v>
      </c>
      <c r="R30" s="219" t="s">
        <v>141</v>
      </c>
      <c r="S30" s="219" t="s">
        <v>140</v>
      </c>
      <c r="T30" s="16"/>
    </row>
    <row r="31" spans="2:20" x14ac:dyDescent="0.25">
      <c r="B31" s="12"/>
      <c r="C31" s="72" t="s">
        <v>59</v>
      </c>
      <c r="D31" s="15"/>
      <c r="E31" s="73">
        <f>D31/1000</f>
        <v>0</v>
      </c>
      <c r="F31" s="74">
        <v>32.216000000000001</v>
      </c>
      <c r="G31" s="74">
        <v>6.9300000000000004E-5</v>
      </c>
      <c r="H31" s="74">
        <v>2.5000000000000001E-5</v>
      </c>
      <c r="I31" s="74">
        <v>7.9999999999999996E-6</v>
      </c>
      <c r="J31" s="74">
        <v>7.2999999999999995E-2</v>
      </c>
      <c r="K31" s="74">
        <f>0.264172/1000</f>
        <v>2.6417200000000002E-4</v>
      </c>
      <c r="L31" s="73">
        <f>E31*F31*G31</f>
        <v>0</v>
      </c>
      <c r="M31" s="73">
        <f>E31*F31*H31</f>
        <v>0</v>
      </c>
      <c r="N31" s="73">
        <f>E31*F31*I31</f>
        <v>0</v>
      </c>
      <c r="O31" s="73">
        <f>D31*J31*K31</f>
        <v>0</v>
      </c>
      <c r="P31" s="73">
        <f>L31/1000</f>
        <v>0</v>
      </c>
      <c r="Q31" s="73">
        <f>M31/1000</f>
        <v>0</v>
      </c>
      <c r="R31" s="73">
        <f>N31/1000</f>
        <v>0</v>
      </c>
      <c r="S31" s="73">
        <f>O31/1000</f>
        <v>0</v>
      </c>
    </row>
    <row r="32" spans="2:20" x14ac:dyDescent="0.25">
      <c r="B32" s="12"/>
      <c r="C32" s="72" t="s">
        <v>296</v>
      </c>
      <c r="D32" s="15"/>
      <c r="E32" s="73">
        <f t="shared" ref="E32:E35" si="0">D32/1000</f>
        <v>0</v>
      </c>
      <c r="F32" s="74">
        <v>35.536999999999999</v>
      </c>
      <c r="G32" s="74">
        <v>7.4099999999999999E-5</v>
      </c>
      <c r="H32" s="74">
        <v>3.8999999999999999E-6</v>
      </c>
      <c r="I32" s="74">
        <v>3.8999999999999999E-6</v>
      </c>
      <c r="J32" s="74">
        <v>3.1850000000000001</v>
      </c>
      <c r="K32" s="74">
        <f>0.264172/1000</f>
        <v>2.6417200000000002E-4</v>
      </c>
      <c r="L32" s="73">
        <f t="shared" ref="L32:L35" si="1">E32*F32*G32</f>
        <v>0</v>
      </c>
      <c r="M32" s="73">
        <f t="shared" ref="M32:M35" si="2">E32*F32*H32</f>
        <v>0</v>
      </c>
      <c r="N32" s="73">
        <f t="shared" ref="N32:N35" si="3">E32*F32*I32</f>
        <v>0</v>
      </c>
      <c r="O32" s="73">
        <f>D32*J32*K32</f>
        <v>0</v>
      </c>
      <c r="P32" s="73">
        <f t="shared" ref="P32:P35" si="4">L32/1000</f>
        <v>0</v>
      </c>
      <c r="Q32" s="73">
        <f t="shared" ref="Q32:Q35" si="5">M32/1000</f>
        <v>0</v>
      </c>
      <c r="R32" s="73">
        <f>N32/1000</f>
        <v>0</v>
      </c>
      <c r="S32" s="73">
        <f>O32/1000</f>
        <v>0</v>
      </c>
    </row>
    <row r="33" spans="2:20" x14ac:dyDescent="0.25">
      <c r="B33" s="12"/>
      <c r="C33" s="72" t="s">
        <v>240</v>
      </c>
      <c r="D33" s="15"/>
      <c r="E33" s="73">
        <f t="shared" si="0"/>
        <v>0</v>
      </c>
      <c r="F33" s="74">
        <v>26.26</v>
      </c>
      <c r="G33" s="74">
        <v>6.3100000000000002E-5</v>
      </c>
      <c r="H33" s="74">
        <v>6.2000000000000003E-5</v>
      </c>
      <c r="I33" s="74">
        <v>1.9999999999999999E-7</v>
      </c>
      <c r="J33" s="75"/>
      <c r="K33" s="75"/>
      <c r="L33" s="73">
        <f t="shared" si="1"/>
        <v>0</v>
      </c>
      <c r="M33" s="73">
        <f t="shared" si="2"/>
        <v>0</v>
      </c>
      <c r="N33" s="73">
        <f t="shared" si="3"/>
        <v>0</v>
      </c>
      <c r="O33" s="76"/>
      <c r="P33" s="73">
        <f t="shared" si="4"/>
        <v>0</v>
      </c>
      <c r="Q33" s="73">
        <f t="shared" si="5"/>
        <v>0</v>
      </c>
      <c r="R33" s="73">
        <f>N33/1000</f>
        <v>0</v>
      </c>
      <c r="S33" s="76"/>
    </row>
    <row r="34" spans="2:20" s="4" customFormat="1" x14ac:dyDescent="0.25">
      <c r="B34" s="12"/>
      <c r="C34" s="76"/>
      <c r="D34" s="76"/>
      <c r="E34" s="76"/>
      <c r="F34" s="71" t="s">
        <v>139</v>
      </c>
      <c r="G34" s="75"/>
      <c r="H34" s="75"/>
      <c r="I34" s="75"/>
      <c r="J34" s="75"/>
      <c r="K34" s="75"/>
      <c r="L34" s="76"/>
      <c r="M34" s="76"/>
      <c r="N34" s="76"/>
      <c r="O34" s="76"/>
      <c r="P34" s="76"/>
      <c r="Q34" s="76"/>
      <c r="R34" s="76"/>
      <c r="S34" s="76"/>
      <c r="T34" s="12"/>
    </row>
    <row r="35" spans="2:20" x14ac:dyDescent="0.25">
      <c r="B35" s="12"/>
      <c r="C35" s="72" t="s">
        <v>60</v>
      </c>
      <c r="D35" s="15"/>
      <c r="E35" s="73">
        <f t="shared" si="0"/>
        <v>0</v>
      </c>
      <c r="F35" s="74">
        <v>36.569000000000003</v>
      </c>
      <c r="G35" s="74">
        <v>5.6100000000000002E-5</v>
      </c>
      <c r="H35" s="74">
        <v>9.2E-5</v>
      </c>
      <c r="I35" s="74">
        <v>3.0000000000000001E-6</v>
      </c>
      <c r="J35" s="75"/>
      <c r="K35" s="75"/>
      <c r="L35" s="73">
        <f t="shared" si="1"/>
        <v>0</v>
      </c>
      <c r="M35" s="73">
        <f t="shared" si="2"/>
        <v>0</v>
      </c>
      <c r="N35" s="73">
        <f t="shared" si="3"/>
        <v>0</v>
      </c>
      <c r="O35" s="76"/>
      <c r="P35" s="73">
        <f t="shared" si="4"/>
        <v>0</v>
      </c>
      <c r="Q35" s="73">
        <f t="shared" si="5"/>
        <v>0</v>
      </c>
      <c r="R35" s="73">
        <f>N35/1000</f>
        <v>0</v>
      </c>
      <c r="S35" s="76"/>
    </row>
    <row r="36" spans="2:20" s="4" customFormat="1" x14ac:dyDescent="0.25">
      <c r="B36" s="12"/>
      <c r="C36" s="77" t="s">
        <v>34</v>
      </c>
      <c r="D36" s="76"/>
      <c r="E36" s="76"/>
      <c r="F36" s="75"/>
      <c r="G36" s="76"/>
      <c r="H36" s="76"/>
      <c r="I36" s="76"/>
      <c r="J36" s="76"/>
      <c r="K36" s="76"/>
      <c r="L36" s="76"/>
      <c r="M36" s="76"/>
      <c r="N36" s="76"/>
      <c r="O36" s="76"/>
      <c r="P36" s="78">
        <f>SUM(P31:P35)</f>
        <v>0</v>
      </c>
      <c r="Q36" s="78">
        <f t="shared" ref="Q36:R36" si="6">SUM(Q31:Q35)</f>
        <v>0</v>
      </c>
      <c r="R36" s="78">
        <f t="shared" si="6"/>
        <v>0</v>
      </c>
      <c r="S36" s="78">
        <f>SUM(S31:S32)</f>
        <v>0</v>
      </c>
      <c r="T36" s="12"/>
    </row>
    <row r="37" spans="2:20" x14ac:dyDescent="0.25">
      <c r="B37" s="12"/>
    </row>
    <row r="38" spans="2:20" x14ac:dyDescent="0.25">
      <c r="B38" s="12"/>
    </row>
    <row r="39" spans="2:20" x14ac:dyDescent="0.25">
      <c r="B39" s="12"/>
    </row>
    <row r="40" spans="2:20" x14ac:dyDescent="0.25">
      <c r="B40" s="12"/>
    </row>
    <row r="41" spans="2:20" ht="18.75" x14ac:dyDescent="0.35">
      <c r="B41" s="12"/>
      <c r="N41" s="333"/>
    </row>
  </sheetData>
  <mergeCells count="5">
    <mergeCell ref="C29:C30"/>
    <mergeCell ref="D29:E29"/>
    <mergeCell ref="B5:S5"/>
    <mergeCell ref="B6:S6"/>
    <mergeCell ref="C2:S2"/>
  </mergeCells>
  <printOptions horizontalCentered="1"/>
  <pageMargins left="0.25" right="0.25" top="0.75" bottom="0.75" header="0.3" footer="0.3"/>
  <pageSetup paperSize="119" scale="62"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I351"/>
  <sheetViews>
    <sheetView showGridLines="0" zoomScale="82" zoomScaleNormal="82" zoomScaleSheetLayoutView="85" zoomScalePageLayoutView="44" workbookViewId="0">
      <selection activeCell="S1" sqref="S1"/>
    </sheetView>
  </sheetViews>
  <sheetFormatPr baseColWidth="10" defaultColWidth="11.42578125" defaultRowHeight="15" x14ac:dyDescent="0.25"/>
  <cols>
    <col min="1" max="2" width="3.7109375" style="4" customWidth="1"/>
    <col min="3" max="3" width="16.28515625" style="67" bestFit="1" customWidth="1"/>
    <col min="4" max="4" width="70.7109375" style="60" customWidth="1"/>
    <col min="5" max="5" width="42.5703125" style="60" bestFit="1" customWidth="1"/>
    <col min="6" max="7" width="28.42578125" style="60" customWidth="1"/>
    <col min="8" max="8" width="17.28515625" style="60" customWidth="1"/>
    <col min="9" max="9" width="23.42578125" style="60" customWidth="1"/>
  </cols>
  <sheetData>
    <row r="1" spans="1:9" s="4" customFormat="1" ht="84.75" customHeight="1" x14ac:dyDescent="0.25">
      <c r="C1" s="67"/>
      <c r="D1" s="60"/>
      <c r="E1" s="60"/>
      <c r="F1" s="60"/>
      <c r="G1" s="60"/>
      <c r="H1" s="60"/>
      <c r="I1" s="60"/>
    </row>
    <row r="2" spans="1:9" s="4" customFormat="1" ht="15" customHeight="1" x14ac:dyDescent="0.25">
      <c r="A2" s="12"/>
      <c r="B2" s="12"/>
      <c r="C2" s="67"/>
      <c r="D2" s="60"/>
      <c r="E2" s="60"/>
      <c r="F2" s="60"/>
      <c r="G2" s="60"/>
      <c r="H2" s="60"/>
      <c r="I2" s="60"/>
    </row>
    <row r="3" spans="1:9" s="4" customFormat="1" ht="52.5" customHeight="1" x14ac:dyDescent="0.25">
      <c r="A3" s="12"/>
      <c r="B3" s="12"/>
      <c r="C3" s="410" t="s">
        <v>604</v>
      </c>
      <c r="D3" s="410"/>
      <c r="E3" s="410"/>
      <c r="F3" s="410"/>
      <c r="G3" s="410"/>
      <c r="H3" s="410"/>
      <c r="I3" s="410"/>
    </row>
    <row r="4" spans="1:9" s="4" customFormat="1" ht="16.5" x14ac:dyDescent="0.25">
      <c r="A4" s="12"/>
      <c r="B4" s="332" t="s">
        <v>387</v>
      </c>
      <c r="C4" s="12"/>
      <c r="D4" s="209"/>
      <c r="E4" s="209"/>
      <c r="F4" s="209"/>
      <c r="G4" s="209"/>
      <c r="H4" s="209"/>
      <c r="I4" s="209"/>
    </row>
    <row r="5" spans="1:9" s="211" customFormat="1" ht="35.25" customHeight="1" x14ac:dyDescent="0.25">
      <c r="A5" s="245"/>
      <c r="B5" s="411" t="s">
        <v>409</v>
      </c>
      <c r="C5" s="411"/>
      <c r="D5" s="411"/>
      <c r="E5" s="411"/>
      <c r="F5" s="411"/>
      <c r="G5" s="411"/>
      <c r="H5" s="411"/>
      <c r="I5" s="411"/>
    </row>
    <row r="6" spans="1:9" s="4" customFormat="1" ht="16.5" x14ac:dyDescent="0.25">
      <c r="A6" s="12"/>
      <c r="B6" s="210" t="s">
        <v>410</v>
      </c>
      <c r="C6" s="12"/>
      <c r="D6" s="209"/>
      <c r="E6" s="209"/>
      <c r="F6" s="209"/>
      <c r="G6" s="209"/>
      <c r="H6" s="209"/>
      <c r="I6" s="209"/>
    </row>
    <row r="7" spans="1:9" s="4" customFormat="1" ht="16.5" x14ac:dyDescent="0.25">
      <c r="A7" s="12"/>
      <c r="B7" s="210" t="s">
        <v>391</v>
      </c>
      <c r="C7" s="12"/>
      <c r="D7" s="209"/>
      <c r="E7" s="209"/>
      <c r="F7" s="209"/>
      <c r="G7" s="209"/>
      <c r="H7" s="209"/>
      <c r="I7" s="209"/>
    </row>
    <row r="8" spans="1:9" s="4" customFormat="1" ht="16.5" x14ac:dyDescent="0.25">
      <c r="A8" s="12"/>
      <c r="B8" s="210"/>
      <c r="C8" s="12"/>
      <c r="D8" s="209"/>
      <c r="E8" s="209"/>
      <c r="F8" s="209"/>
      <c r="G8" s="209"/>
      <c r="H8" s="209"/>
      <c r="I8" s="209"/>
    </row>
    <row r="9" spans="1:9" s="4" customFormat="1" ht="16.5" x14ac:dyDescent="0.25">
      <c r="A9" s="12"/>
      <c r="B9" s="332" t="s">
        <v>392</v>
      </c>
      <c r="C9" s="12"/>
      <c r="D9" s="209"/>
      <c r="E9" s="209"/>
      <c r="F9" s="209"/>
      <c r="G9" s="209"/>
      <c r="H9" s="209"/>
      <c r="I9" s="209"/>
    </row>
    <row r="10" spans="1:9" s="4" customFormat="1" ht="16.5" x14ac:dyDescent="0.25">
      <c r="A10" s="12"/>
      <c r="B10" s="210" t="s">
        <v>411</v>
      </c>
      <c r="C10" s="12"/>
      <c r="D10" s="209"/>
      <c r="E10" s="209"/>
      <c r="F10" s="209"/>
      <c r="G10" s="209"/>
      <c r="H10" s="209"/>
      <c r="I10" s="209"/>
    </row>
    <row r="11" spans="1:9" s="4" customFormat="1" ht="16.5" x14ac:dyDescent="0.25">
      <c r="A11" s="12"/>
      <c r="B11" s="331" t="s">
        <v>478</v>
      </c>
      <c r="C11" s="210" t="s">
        <v>616</v>
      </c>
      <c r="D11" s="209"/>
      <c r="E11" s="209"/>
      <c r="F11" s="209"/>
      <c r="G11" s="209"/>
      <c r="H11" s="209"/>
      <c r="I11" s="209"/>
    </row>
    <row r="12" spans="1:9" s="4" customFormat="1" ht="16.5" x14ac:dyDescent="0.25">
      <c r="A12" s="12"/>
      <c r="B12" s="210" t="s">
        <v>412</v>
      </c>
      <c r="C12" s="12"/>
      <c r="D12" s="209"/>
      <c r="E12" s="209"/>
      <c r="F12" s="209"/>
      <c r="G12" s="209"/>
      <c r="H12" s="209"/>
      <c r="I12" s="209"/>
    </row>
    <row r="13" spans="1:9" s="4" customFormat="1" ht="16.5" x14ac:dyDescent="0.25">
      <c r="A13" s="12"/>
      <c r="B13" s="210" t="s">
        <v>413</v>
      </c>
      <c r="C13" s="12"/>
      <c r="D13" s="209"/>
      <c r="E13" s="209"/>
      <c r="F13" s="209"/>
      <c r="G13" s="209"/>
      <c r="H13" s="209"/>
      <c r="I13" s="209"/>
    </row>
    <row r="14" spans="1:9" s="4" customFormat="1" ht="16.5" x14ac:dyDescent="0.25">
      <c r="A14" s="12"/>
      <c r="B14" s="331" t="s">
        <v>478</v>
      </c>
      <c r="C14" s="210" t="s">
        <v>615</v>
      </c>
      <c r="D14" s="209"/>
      <c r="E14" s="209"/>
      <c r="F14" s="209"/>
      <c r="G14" s="209"/>
      <c r="H14" s="209"/>
      <c r="I14" s="209"/>
    </row>
    <row r="15" spans="1:9" s="4" customFormat="1" ht="16.5" x14ac:dyDescent="0.25">
      <c r="A15" s="12"/>
      <c r="B15" s="12"/>
      <c r="C15" s="210"/>
      <c r="D15" s="209"/>
      <c r="E15" s="209"/>
      <c r="F15" s="209"/>
      <c r="G15" s="209"/>
      <c r="H15" s="209"/>
      <c r="I15" s="209"/>
    </row>
    <row r="16" spans="1:9" s="4" customFormat="1" ht="16.5" x14ac:dyDescent="0.25">
      <c r="A16" s="12"/>
      <c r="B16" s="332" t="s">
        <v>395</v>
      </c>
      <c r="C16" s="12"/>
      <c r="D16" s="209"/>
      <c r="E16" s="209"/>
      <c r="F16" s="209"/>
      <c r="G16" s="209"/>
      <c r="H16" s="209"/>
      <c r="I16" s="209"/>
    </row>
    <row r="17" spans="1:9" s="4" customFormat="1" ht="16.5" x14ac:dyDescent="0.25">
      <c r="A17" s="12"/>
      <c r="B17" s="331" t="s">
        <v>478</v>
      </c>
      <c r="C17" s="210" t="s">
        <v>16</v>
      </c>
      <c r="D17" s="209"/>
      <c r="E17" s="209"/>
      <c r="F17" s="209"/>
      <c r="G17" s="209"/>
      <c r="H17" s="209"/>
      <c r="I17" s="209"/>
    </row>
    <row r="18" spans="1:9" s="4" customFormat="1" ht="36" customHeight="1" x14ac:dyDescent="0.25">
      <c r="A18" s="12"/>
      <c r="B18" s="331" t="s">
        <v>478</v>
      </c>
      <c r="C18" s="403" t="s">
        <v>617</v>
      </c>
      <c r="D18" s="403"/>
      <c r="E18" s="403"/>
      <c r="F18" s="403"/>
      <c r="G18" s="403"/>
      <c r="H18" s="403"/>
      <c r="I18" s="403"/>
    </row>
    <row r="19" spans="1:9" s="4" customFormat="1" ht="16.5" x14ac:dyDescent="0.25">
      <c r="A19" s="12"/>
      <c r="B19" s="331" t="s">
        <v>478</v>
      </c>
      <c r="C19" s="210" t="s">
        <v>618</v>
      </c>
      <c r="D19" s="209"/>
      <c r="E19" s="209"/>
      <c r="F19" s="209"/>
      <c r="G19" s="209"/>
      <c r="H19" s="209"/>
      <c r="I19" s="209"/>
    </row>
    <row r="20" spans="1:9" s="4" customFormat="1" ht="16.5" x14ac:dyDescent="0.25">
      <c r="A20" s="12"/>
      <c r="B20" s="331" t="s">
        <v>478</v>
      </c>
      <c r="C20" s="210" t="s">
        <v>619</v>
      </c>
      <c r="D20" s="209"/>
      <c r="E20" s="209"/>
      <c r="F20" s="209"/>
      <c r="G20" s="209"/>
      <c r="H20" s="209"/>
      <c r="I20" s="209"/>
    </row>
    <row r="21" spans="1:9" s="4" customFormat="1" ht="15" customHeight="1" x14ac:dyDescent="0.25">
      <c r="A21" s="12"/>
      <c r="B21" s="331" t="s">
        <v>478</v>
      </c>
      <c r="C21" s="403" t="s">
        <v>620</v>
      </c>
      <c r="D21" s="403"/>
      <c r="E21" s="403"/>
      <c r="F21" s="403"/>
      <c r="G21" s="403"/>
      <c r="H21" s="403"/>
      <c r="I21" s="403"/>
    </row>
    <row r="22" spans="1:9" s="4" customFormat="1" ht="16.5" x14ac:dyDescent="0.25">
      <c r="A22" s="12"/>
      <c r="B22" s="12"/>
      <c r="C22" s="409" t="s">
        <v>471</v>
      </c>
      <c r="D22" s="409"/>
      <c r="E22" s="409"/>
      <c r="F22" s="409"/>
      <c r="G22" s="409"/>
      <c r="H22" s="409"/>
      <c r="I22" s="409"/>
    </row>
    <row r="23" spans="1:9" s="4" customFormat="1" ht="16.5" x14ac:dyDescent="0.25">
      <c r="A23" s="12"/>
      <c r="B23" s="210" t="s">
        <v>472</v>
      </c>
      <c r="C23" s="12"/>
      <c r="D23" s="244"/>
      <c r="E23" s="244"/>
      <c r="F23" s="244"/>
      <c r="G23" s="244"/>
      <c r="H23" s="244"/>
      <c r="I23" s="244"/>
    </row>
    <row r="24" spans="1:9" s="4" customFormat="1" ht="16.5" x14ac:dyDescent="0.25">
      <c r="A24" s="12"/>
      <c r="B24" s="331" t="s">
        <v>478</v>
      </c>
      <c r="C24" s="411" t="s">
        <v>621</v>
      </c>
      <c r="D24" s="411"/>
      <c r="E24" s="411"/>
      <c r="F24" s="411"/>
      <c r="G24" s="411"/>
      <c r="H24" s="411"/>
      <c r="I24" s="411"/>
    </row>
    <row r="25" spans="1:9" s="4" customFormat="1" ht="16.5" x14ac:dyDescent="0.25">
      <c r="A25" s="12"/>
      <c r="B25" s="331"/>
      <c r="C25" s="409" t="s">
        <v>473</v>
      </c>
      <c r="D25" s="409"/>
      <c r="E25" s="409"/>
      <c r="F25" s="409"/>
      <c r="G25" s="409"/>
      <c r="H25" s="409"/>
      <c r="I25" s="409"/>
    </row>
    <row r="26" spans="1:9" s="4" customFormat="1" ht="16.5" x14ac:dyDescent="0.25">
      <c r="A26" s="12"/>
      <c r="B26" s="331" t="s">
        <v>478</v>
      </c>
      <c r="C26" s="210" t="s">
        <v>572</v>
      </c>
      <c r="D26" s="209"/>
      <c r="E26" s="209"/>
      <c r="F26" s="209"/>
      <c r="G26" s="209"/>
      <c r="H26" s="209"/>
      <c r="I26" s="209"/>
    </row>
    <row r="27" spans="1:9" s="4" customFormat="1" ht="16.5" x14ac:dyDescent="0.25">
      <c r="A27" s="12"/>
      <c r="B27" s="331" t="s">
        <v>478</v>
      </c>
      <c r="C27" s="210" t="s">
        <v>622</v>
      </c>
      <c r="D27" s="209"/>
      <c r="E27" s="209"/>
      <c r="F27" s="209"/>
      <c r="G27" s="209"/>
      <c r="H27" s="209"/>
      <c r="I27" s="209"/>
    </row>
    <row r="28" spans="1:9" s="4" customFormat="1" ht="16.5" x14ac:dyDescent="0.25">
      <c r="A28" s="12"/>
      <c r="B28" s="331" t="s">
        <v>478</v>
      </c>
      <c r="C28" s="210" t="s">
        <v>574</v>
      </c>
      <c r="D28" s="209"/>
      <c r="E28" s="209"/>
      <c r="F28" s="209"/>
      <c r="G28" s="209"/>
      <c r="H28" s="209"/>
      <c r="I28" s="209"/>
    </row>
    <row r="29" spans="1:9" ht="21.75" customHeight="1" thickBot="1" x14ac:dyDescent="0.3">
      <c r="A29" s="12"/>
      <c r="B29" s="12"/>
    </row>
    <row r="30" spans="1:9" ht="45.75" customHeight="1" thickBot="1" x14ac:dyDescent="0.3">
      <c r="A30" s="12"/>
      <c r="B30" s="12"/>
      <c r="C30" s="17" t="s">
        <v>241</v>
      </c>
      <c r="D30" s="19" t="s">
        <v>331</v>
      </c>
      <c r="E30" s="17" t="s">
        <v>242</v>
      </c>
      <c r="F30" s="17" t="s">
        <v>332</v>
      </c>
      <c r="G30" s="79" t="s">
        <v>333</v>
      </c>
      <c r="H30" s="80" t="s">
        <v>334</v>
      </c>
      <c r="I30" s="79" t="s">
        <v>335</v>
      </c>
    </row>
    <row r="31" spans="1:9" ht="30" customHeight="1" thickBot="1" x14ac:dyDescent="0.3">
      <c r="A31" s="12"/>
      <c r="B31" s="12"/>
      <c r="C31" s="239">
        <v>1</v>
      </c>
      <c r="D31" s="240"/>
      <c r="E31" s="240"/>
      <c r="F31" s="241"/>
      <c r="G31" s="267">
        <f>F31/1000</f>
        <v>0</v>
      </c>
      <c r="H31" s="177">
        <v>0.58199999999999996</v>
      </c>
      <c r="I31" s="270">
        <f>G31*H31</f>
        <v>0</v>
      </c>
    </row>
    <row r="32" spans="1:9" ht="30" customHeight="1" thickBot="1" x14ac:dyDescent="0.3">
      <c r="A32" s="12"/>
      <c r="B32" s="12"/>
      <c r="C32" s="239">
        <v>2</v>
      </c>
      <c r="D32" s="45"/>
      <c r="E32" s="45"/>
      <c r="F32" s="242"/>
      <c r="G32" s="268">
        <f t="shared" ref="G32:G95" si="0">F32/1000</f>
        <v>0</v>
      </c>
      <c r="H32" s="81">
        <v>0.58199999999999996</v>
      </c>
      <c r="I32" s="269">
        <f t="shared" ref="I32:I95" si="1">G32*H32</f>
        <v>0</v>
      </c>
    </row>
    <row r="33" spans="1:9" ht="30" customHeight="1" thickBot="1" x14ac:dyDescent="0.3">
      <c r="A33" s="12"/>
      <c r="B33" s="12"/>
      <c r="C33" s="239">
        <v>3</v>
      </c>
      <c r="D33" s="45"/>
      <c r="E33" s="45"/>
      <c r="F33" s="242"/>
      <c r="G33" s="268">
        <f t="shared" si="0"/>
        <v>0</v>
      </c>
      <c r="H33" s="81">
        <v>0.58199999999999996</v>
      </c>
      <c r="I33" s="269">
        <f t="shared" si="1"/>
        <v>0</v>
      </c>
    </row>
    <row r="34" spans="1:9" ht="30" customHeight="1" thickBot="1" x14ac:dyDescent="0.3">
      <c r="A34" s="12"/>
      <c r="B34" s="12"/>
      <c r="C34" s="239">
        <v>4</v>
      </c>
      <c r="D34" s="45"/>
      <c r="E34" s="45"/>
      <c r="F34" s="242"/>
      <c r="G34" s="268">
        <f t="shared" si="0"/>
        <v>0</v>
      </c>
      <c r="H34" s="81">
        <v>0.58199999999999996</v>
      </c>
      <c r="I34" s="269">
        <f t="shared" si="1"/>
        <v>0</v>
      </c>
    </row>
    <row r="35" spans="1:9" ht="30" customHeight="1" thickBot="1" x14ac:dyDescent="0.3">
      <c r="A35" s="12"/>
      <c r="B35" s="12"/>
      <c r="C35" s="239">
        <v>5</v>
      </c>
      <c r="D35" s="45"/>
      <c r="E35" s="45"/>
      <c r="F35" s="242"/>
      <c r="G35" s="268">
        <f t="shared" si="0"/>
        <v>0</v>
      </c>
      <c r="H35" s="81">
        <v>0.58199999999999996</v>
      </c>
      <c r="I35" s="269">
        <f t="shared" si="1"/>
        <v>0</v>
      </c>
    </row>
    <row r="36" spans="1:9" ht="30" customHeight="1" thickBot="1" x14ac:dyDescent="0.3">
      <c r="A36" s="12"/>
      <c r="B36" s="12"/>
      <c r="C36" s="239">
        <v>6</v>
      </c>
      <c r="D36" s="45"/>
      <c r="E36" s="45"/>
      <c r="F36" s="242"/>
      <c r="G36" s="268">
        <f t="shared" si="0"/>
        <v>0</v>
      </c>
      <c r="H36" s="81">
        <v>0.58199999999999996</v>
      </c>
      <c r="I36" s="269">
        <f t="shared" si="1"/>
        <v>0</v>
      </c>
    </row>
    <row r="37" spans="1:9" ht="30" customHeight="1" thickBot="1" x14ac:dyDescent="0.3">
      <c r="A37" s="12"/>
      <c r="B37" s="12"/>
      <c r="C37" s="239">
        <v>7</v>
      </c>
      <c r="D37" s="45"/>
      <c r="E37" s="45"/>
      <c r="F37" s="243"/>
      <c r="G37" s="268">
        <f t="shared" si="0"/>
        <v>0</v>
      </c>
      <c r="H37" s="81">
        <v>0.58199999999999996</v>
      </c>
      <c r="I37" s="269">
        <f t="shared" si="1"/>
        <v>0</v>
      </c>
    </row>
    <row r="38" spans="1:9" ht="30" customHeight="1" thickBot="1" x14ac:dyDescent="0.3">
      <c r="A38" s="12"/>
      <c r="B38" s="12"/>
      <c r="C38" s="239">
        <v>8</v>
      </c>
      <c r="D38" s="45"/>
      <c r="E38" s="45"/>
      <c r="F38" s="242"/>
      <c r="G38" s="268">
        <f t="shared" si="0"/>
        <v>0</v>
      </c>
      <c r="H38" s="81">
        <v>0.58199999999999996</v>
      </c>
      <c r="I38" s="269">
        <f t="shared" si="1"/>
        <v>0</v>
      </c>
    </row>
    <row r="39" spans="1:9" ht="30" customHeight="1" thickBot="1" x14ac:dyDescent="0.3">
      <c r="A39" s="12"/>
      <c r="B39" s="12"/>
      <c r="C39" s="239">
        <v>9</v>
      </c>
      <c r="D39" s="45"/>
      <c r="E39" s="45"/>
      <c r="F39" s="242"/>
      <c r="G39" s="268">
        <f t="shared" si="0"/>
        <v>0</v>
      </c>
      <c r="H39" s="81">
        <v>0.58199999999999996</v>
      </c>
      <c r="I39" s="269">
        <f t="shared" si="1"/>
        <v>0</v>
      </c>
    </row>
    <row r="40" spans="1:9" ht="30" customHeight="1" thickBot="1" x14ac:dyDescent="0.3">
      <c r="A40" s="12"/>
      <c r="B40" s="12"/>
      <c r="C40" s="239">
        <v>10</v>
      </c>
      <c r="D40" s="45"/>
      <c r="E40" s="45"/>
      <c r="F40" s="243"/>
      <c r="G40" s="268">
        <f t="shared" si="0"/>
        <v>0</v>
      </c>
      <c r="H40" s="81">
        <v>0.58199999999999996</v>
      </c>
      <c r="I40" s="271">
        <f t="shared" si="1"/>
        <v>0</v>
      </c>
    </row>
    <row r="41" spans="1:9" ht="30" customHeight="1" thickBot="1" x14ac:dyDescent="0.3">
      <c r="A41" s="12"/>
      <c r="B41" s="12"/>
      <c r="C41" s="239">
        <v>11</v>
      </c>
      <c r="D41" s="45"/>
      <c r="E41" s="45"/>
      <c r="F41" s="242"/>
      <c r="G41" s="268">
        <f t="shared" si="0"/>
        <v>0</v>
      </c>
      <c r="H41" s="81">
        <v>0.58199999999999996</v>
      </c>
      <c r="I41" s="269">
        <f t="shared" si="1"/>
        <v>0</v>
      </c>
    </row>
    <row r="42" spans="1:9" ht="30" customHeight="1" thickBot="1" x14ac:dyDescent="0.3">
      <c r="A42" s="12"/>
      <c r="B42" s="12"/>
      <c r="C42" s="239">
        <v>12</v>
      </c>
      <c r="D42" s="45"/>
      <c r="E42" s="45"/>
      <c r="F42" s="242"/>
      <c r="G42" s="268">
        <f t="shared" si="0"/>
        <v>0</v>
      </c>
      <c r="H42" s="81">
        <v>0.58199999999999996</v>
      </c>
      <c r="I42" s="269">
        <f t="shared" si="1"/>
        <v>0</v>
      </c>
    </row>
    <row r="43" spans="1:9" ht="30" customHeight="1" thickBot="1" x14ac:dyDescent="0.3">
      <c r="A43" s="12"/>
      <c r="B43" s="12"/>
      <c r="C43" s="239">
        <v>13</v>
      </c>
      <c r="D43" s="45"/>
      <c r="E43" s="45"/>
      <c r="F43" s="243"/>
      <c r="G43" s="268">
        <f t="shared" si="0"/>
        <v>0</v>
      </c>
      <c r="H43" s="81">
        <v>0.58199999999999996</v>
      </c>
      <c r="I43" s="269">
        <f t="shared" si="1"/>
        <v>0</v>
      </c>
    </row>
    <row r="44" spans="1:9" ht="30" customHeight="1" thickBot="1" x14ac:dyDescent="0.3">
      <c r="A44" s="12"/>
      <c r="B44" s="12"/>
      <c r="C44" s="239">
        <v>14</v>
      </c>
      <c r="D44" s="45"/>
      <c r="E44" s="45"/>
      <c r="F44" s="243"/>
      <c r="G44" s="268">
        <f t="shared" si="0"/>
        <v>0</v>
      </c>
      <c r="H44" s="81">
        <v>0.58199999999999996</v>
      </c>
      <c r="I44" s="269">
        <f t="shared" si="1"/>
        <v>0</v>
      </c>
    </row>
    <row r="45" spans="1:9" ht="30" customHeight="1" thickBot="1" x14ac:dyDescent="0.3">
      <c r="A45" s="12"/>
      <c r="B45" s="12"/>
      <c r="C45" s="239">
        <v>15</v>
      </c>
      <c r="D45" s="45"/>
      <c r="E45" s="45"/>
      <c r="F45" s="242"/>
      <c r="G45" s="268">
        <f t="shared" si="0"/>
        <v>0</v>
      </c>
      <c r="H45" s="81">
        <v>0.58199999999999996</v>
      </c>
      <c r="I45" s="269">
        <f t="shared" si="1"/>
        <v>0</v>
      </c>
    </row>
    <row r="46" spans="1:9" ht="30" customHeight="1" thickBot="1" x14ac:dyDescent="0.3">
      <c r="A46" s="12"/>
      <c r="B46" s="12"/>
      <c r="C46" s="239">
        <v>16</v>
      </c>
      <c r="D46" s="45"/>
      <c r="E46" s="45"/>
      <c r="F46" s="242"/>
      <c r="G46" s="268">
        <f t="shared" si="0"/>
        <v>0</v>
      </c>
      <c r="H46" s="81">
        <v>0.58199999999999996</v>
      </c>
      <c r="I46" s="269">
        <f t="shared" si="1"/>
        <v>0</v>
      </c>
    </row>
    <row r="47" spans="1:9" ht="30" customHeight="1" thickBot="1" x14ac:dyDescent="0.3">
      <c r="A47" s="12"/>
      <c r="B47" s="12"/>
      <c r="C47" s="239">
        <v>17</v>
      </c>
      <c r="D47" s="45"/>
      <c r="E47" s="45"/>
      <c r="F47" s="242"/>
      <c r="G47" s="268">
        <f t="shared" si="0"/>
        <v>0</v>
      </c>
      <c r="H47" s="81">
        <v>0.58199999999999996</v>
      </c>
      <c r="I47" s="269">
        <f t="shared" si="1"/>
        <v>0</v>
      </c>
    </row>
    <row r="48" spans="1:9" ht="30" customHeight="1" thickBot="1" x14ac:dyDescent="0.3">
      <c r="A48" s="12"/>
      <c r="B48" s="12"/>
      <c r="C48" s="239">
        <v>18</v>
      </c>
      <c r="D48" s="45"/>
      <c r="E48" s="45"/>
      <c r="F48" s="242"/>
      <c r="G48" s="268">
        <f t="shared" si="0"/>
        <v>0</v>
      </c>
      <c r="H48" s="81">
        <v>0.58199999999999996</v>
      </c>
      <c r="I48" s="269">
        <f t="shared" si="1"/>
        <v>0</v>
      </c>
    </row>
    <row r="49" spans="1:9" ht="30" customHeight="1" thickBot="1" x14ac:dyDescent="0.3">
      <c r="A49" s="12"/>
      <c r="B49" s="12"/>
      <c r="C49" s="239">
        <v>19</v>
      </c>
      <c r="D49" s="45"/>
      <c r="E49" s="45"/>
      <c r="F49" s="242"/>
      <c r="G49" s="268">
        <f t="shared" si="0"/>
        <v>0</v>
      </c>
      <c r="H49" s="81">
        <v>0.58199999999999996</v>
      </c>
      <c r="I49" s="269">
        <f t="shared" si="1"/>
        <v>0</v>
      </c>
    </row>
    <row r="50" spans="1:9" ht="30" customHeight="1" thickBot="1" x14ac:dyDescent="0.3">
      <c r="A50" s="12"/>
      <c r="B50" s="12"/>
      <c r="C50" s="239">
        <v>20</v>
      </c>
      <c r="D50" s="45"/>
      <c r="E50" s="45"/>
      <c r="F50" s="243"/>
      <c r="G50" s="268">
        <f t="shared" si="0"/>
        <v>0</v>
      </c>
      <c r="H50" s="81">
        <v>0.58199999999999996</v>
      </c>
      <c r="I50" s="269">
        <f t="shared" si="1"/>
        <v>0</v>
      </c>
    </row>
    <row r="51" spans="1:9" ht="30" customHeight="1" thickBot="1" x14ac:dyDescent="0.3">
      <c r="A51" s="12"/>
      <c r="B51" s="12"/>
      <c r="C51" s="239">
        <v>21</v>
      </c>
      <c r="D51" s="45"/>
      <c r="E51" s="45"/>
      <c r="F51" s="242"/>
      <c r="G51" s="268">
        <f t="shared" si="0"/>
        <v>0</v>
      </c>
      <c r="H51" s="81">
        <v>0.58199999999999996</v>
      </c>
      <c r="I51" s="269">
        <f t="shared" si="1"/>
        <v>0</v>
      </c>
    </row>
    <row r="52" spans="1:9" ht="30" customHeight="1" thickBot="1" x14ac:dyDescent="0.3">
      <c r="A52" s="12"/>
      <c r="B52" s="12"/>
      <c r="C52" s="239">
        <v>22</v>
      </c>
      <c r="D52" s="45"/>
      <c r="E52" s="45"/>
      <c r="F52" s="242"/>
      <c r="G52" s="268">
        <f t="shared" si="0"/>
        <v>0</v>
      </c>
      <c r="H52" s="81">
        <v>0.58199999999999996</v>
      </c>
      <c r="I52" s="269">
        <f t="shared" si="1"/>
        <v>0</v>
      </c>
    </row>
    <row r="53" spans="1:9" ht="30" customHeight="1" thickBot="1" x14ac:dyDescent="0.3">
      <c r="A53" s="12"/>
      <c r="B53" s="12"/>
      <c r="C53" s="239">
        <v>23</v>
      </c>
      <c r="D53" s="45"/>
      <c r="E53" s="45"/>
      <c r="F53" s="242"/>
      <c r="G53" s="268">
        <f t="shared" si="0"/>
        <v>0</v>
      </c>
      <c r="H53" s="81">
        <v>0.58199999999999996</v>
      </c>
      <c r="I53" s="269">
        <f t="shared" si="1"/>
        <v>0</v>
      </c>
    </row>
    <row r="54" spans="1:9" ht="30" customHeight="1" thickBot="1" x14ac:dyDescent="0.3">
      <c r="A54" s="12"/>
      <c r="B54" s="12"/>
      <c r="C54" s="239">
        <v>24</v>
      </c>
      <c r="D54" s="45"/>
      <c r="E54" s="45"/>
      <c r="F54" s="242"/>
      <c r="G54" s="268">
        <f t="shared" si="0"/>
        <v>0</v>
      </c>
      <c r="H54" s="81">
        <v>0.58199999999999996</v>
      </c>
      <c r="I54" s="269">
        <f t="shared" si="1"/>
        <v>0</v>
      </c>
    </row>
    <row r="55" spans="1:9" ht="30" customHeight="1" thickBot="1" x14ac:dyDescent="0.3">
      <c r="A55" s="12"/>
      <c r="B55" s="12"/>
      <c r="C55" s="239">
        <v>25</v>
      </c>
      <c r="D55" s="45"/>
      <c r="E55" s="45"/>
      <c r="F55" s="242"/>
      <c r="G55" s="268">
        <f t="shared" si="0"/>
        <v>0</v>
      </c>
      <c r="H55" s="81">
        <v>0.58199999999999996</v>
      </c>
      <c r="I55" s="269">
        <f t="shared" si="1"/>
        <v>0</v>
      </c>
    </row>
    <row r="56" spans="1:9" ht="30" customHeight="1" thickBot="1" x14ac:dyDescent="0.3">
      <c r="A56" s="12"/>
      <c r="B56" s="12"/>
      <c r="C56" s="239">
        <v>26</v>
      </c>
      <c r="D56" s="45"/>
      <c r="E56" s="45"/>
      <c r="F56" s="242"/>
      <c r="G56" s="268">
        <f t="shared" si="0"/>
        <v>0</v>
      </c>
      <c r="H56" s="81">
        <v>0.58199999999999996</v>
      </c>
      <c r="I56" s="269">
        <f t="shared" si="1"/>
        <v>0</v>
      </c>
    </row>
    <row r="57" spans="1:9" ht="30" customHeight="1" thickBot="1" x14ac:dyDescent="0.3">
      <c r="A57" s="12"/>
      <c r="B57" s="12"/>
      <c r="C57" s="239">
        <v>27</v>
      </c>
      <c r="D57" s="45"/>
      <c r="E57" s="45"/>
      <c r="F57" s="243"/>
      <c r="G57" s="268">
        <f t="shared" si="0"/>
        <v>0</v>
      </c>
      <c r="H57" s="81">
        <v>0.58199999999999996</v>
      </c>
      <c r="I57" s="269">
        <f t="shared" si="1"/>
        <v>0</v>
      </c>
    </row>
    <row r="58" spans="1:9" ht="30" customHeight="1" thickBot="1" x14ac:dyDescent="0.3">
      <c r="A58" s="12"/>
      <c r="B58" s="12"/>
      <c r="C58" s="239">
        <v>28</v>
      </c>
      <c r="D58" s="45"/>
      <c r="E58" s="45"/>
      <c r="F58" s="242"/>
      <c r="G58" s="268">
        <f t="shared" si="0"/>
        <v>0</v>
      </c>
      <c r="H58" s="81">
        <v>0.58199999999999996</v>
      </c>
      <c r="I58" s="269">
        <f t="shared" si="1"/>
        <v>0</v>
      </c>
    </row>
    <row r="59" spans="1:9" ht="30" customHeight="1" thickBot="1" x14ac:dyDescent="0.3">
      <c r="A59" s="12"/>
      <c r="B59" s="12"/>
      <c r="C59" s="239">
        <v>29</v>
      </c>
      <c r="D59" s="45"/>
      <c r="E59" s="45"/>
      <c r="F59" s="243"/>
      <c r="G59" s="268">
        <f t="shared" si="0"/>
        <v>0</v>
      </c>
      <c r="H59" s="81">
        <v>0.58199999999999996</v>
      </c>
      <c r="I59" s="269">
        <f t="shared" si="1"/>
        <v>0</v>
      </c>
    </row>
    <row r="60" spans="1:9" ht="30" customHeight="1" thickBot="1" x14ac:dyDescent="0.3">
      <c r="A60" s="12"/>
      <c r="B60" s="12"/>
      <c r="C60" s="239">
        <v>30</v>
      </c>
      <c r="D60" s="45"/>
      <c r="E60" s="45"/>
      <c r="F60" s="243"/>
      <c r="G60" s="268">
        <f t="shared" si="0"/>
        <v>0</v>
      </c>
      <c r="H60" s="81">
        <v>0.58199999999999996</v>
      </c>
      <c r="I60" s="269">
        <f t="shared" si="1"/>
        <v>0</v>
      </c>
    </row>
    <row r="61" spans="1:9" ht="30" customHeight="1" thickBot="1" x14ac:dyDescent="0.3">
      <c r="A61" s="12"/>
      <c r="B61" s="12"/>
      <c r="C61" s="239">
        <v>31</v>
      </c>
      <c r="D61" s="45"/>
      <c r="E61" s="45"/>
      <c r="F61" s="243"/>
      <c r="G61" s="268">
        <f t="shared" si="0"/>
        <v>0</v>
      </c>
      <c r="H61" s="81">
        <v>0.58199999999999996</v>
      </c>
      <c r="I61" s="269">
        <f t="shared" si="1"/>
        <v>0</v>
      </c>
    </row>
    <row r="62" spans="1:9" ht="30" customHeight="1" thickBot="1" x14ac:dyDescent="0.3">
      <c r="A62" s="12"/>
      <c r="B62" s="12"/>
      <c r="C62" s="239">
        <v>32</v>
      </c>
      <c r="D62" s="45"/>
      <c r="E62" s="45"/>
      <c r="F62" s="243"/>
      <c r="G62" s="268">
        <f t="shared" si="0"/>
        <v>0</v>
      </c>
      <c r="H62" s="81">
        <v>0.58199999999999996</v>
      </c>
      <c r="I62" s="269">
        <f t="shared" si="1"/>
        <v>0</v>
      </c>
    </row>
    <row r="63" spans="1:9" ht="30" customHeight="1" thickBot="1" x14ac:dyDescent="0.3">
      <c r="A63" s="12"/>
      <c r="B63" s="12"/>
      <c r="C63" s="239">
        <v>33</v>
      </c>
      <c r="D63" s="45"/>
      <c r="E63" s="45"/>
      <c r="F63" s="242"/>
      <c r="G63" s="268">
        <f t="shared" si="0"/>
        <v>0</v>
      </c>
      <c r="H63" s="81">
        <v>0.58199999999999996</v>
      </c>
      <c r="I63" s="269">
        <f t="shared" si="1"/>
        <v>0</v>
      </c>
    </row>
    <row r="64" spans="1:9" ht="30" customHeight="1" thickBot="1" x14ac:dyDescent="0.3">
      <c r="A64" s="12"/>
      <c r="B64" s="12"/>
      <c r="C64" s="239">
        <v>34</v>
      </c>
      <c r="D64" s="45"/>
      <c r="E64" s="45"/>
      <c r="F64" s="242"/>
      <c r="G64" s="268">
        <f t="shared" si="0"/>
        <v>0</v>
      </c>
      <c r="H64" s="81">
        <v>0.58199999999999996</v>
      </c>
      <c r="I64" s="269">
        <f t="shared" si="1"/>
        <v>0</v>
      </c>
    </row>
    <row r="65" spans="1:9" ht="30" customHeight="1" thickBot="1" x14ac:dyDescent="0.3">
      <c r="A65" s="12"/>
      <c r="B65" s="12"/>
      <c r="C65" s="239">
        <v>35</v>
      </c>
      <c r="D65" s="45"/>
      <c r="E65" s="45"/>
      <c r="F65" s="242"/>
      <c r="G65" s="268">
        <f t="shared" si="0"/>
        <v>0</v>
      </c>
      <c r="H65" s="81">
        <v>0.58199999999999996</v>
      </c>
      <c r="I65" s="269">
        <f t="shared" si="1"/>
        <v>0</v>
      </c>
    </row>
    <row r="66" spans="1:9" ht="30" customHeight="1" thickBot="1" x14ac:dyDescent="0.3">
      <c r="A66" s="12"/>
      <c r="B66" s="12"/>
      <c r="C66" s="239">
        <v>36</v>
      </c>
      <c r="D66" s="45"/>
      <c r="E66" s="45"/>
      <c r="F66" s="242"/>
      <c r="G66" s="268">
        <f t="shared" si="0"/>
        <v>0</v>
      </c>
      <c r="H66" s="81">
        <v>0.58199999999999996</v>
      </c>
      <c r="I66" s="269">
        <f t="shared" si="1"/>
        <v>0</v>
      </c>
    </row>
    <row r="67" spans="1:9" ht="30" customHeight="1" thickBot="1" x14ac:dyDescent="0.3">
      <c r="A67" s="12"/>
      <c r="B67" s="12"/>
      <c r="C67" s="239">
        <v>37</v>
      </c>
      <c r="D67" s="45"/>
      <c r="E67" s="45"/>
      <c r="F67" s="242"/>
      <c r="G67" s="268">
        <f t="shared" si="0"/>
        <v>0</v>
      </c>
      <c r="H67" s="81">
        <v>0.58199999999999996</v>
      </c>
      <c r="I67" s="269">
        <f t="shared" si="1"/>
        <v>0</v>
      </c>
    </row>
    <row r="68" spans="1:9" ht="30" customHeight="1" thickBot="1" x14ac:dyDescent="0.3">
      <c r="A68" s="12"/>
      <c r="B68" s="12"/>
      <c r="C68" s="239">
        <v>38</v>
      </c>
      <c r="D68" s="45"/>
      <c r="E68" s="45"/>
      <c r="F68" s="242"/>
      <c r="G68" s="268">
        <f t="shared" si="0"/>
        <v>0</v>
      </c>
      <c r="H68" s="81">
        <v>0.58199999999999996</v>
      </c>
      <c r="I68" s="269">
        <f t="shared" si="1"/>
        <v>0</v>
      </c>
    </row>
    <row r="69" spans="1:9" ht="30" customHeight="1" thickBot="1" x14ac:dyDescent="0.3">
      <c r="A69" s="12"/>
      <c r="B69" s="12"/>
      <c r="C69" s="239">
        <v>39</v>
      </c>
      <c r="D69" s="45"/>
      <c r="E69" s="45"/>
      <c r="F69" s="242"/>
      <c r="G69" s="268">
        <f t="shared" si="0"/>
        <v>0</v>
      </c>
      <c r="H69" s="81">
        <v>0.58199999999999996</v>
      </c>
      <c r="I69" s="269">
        <f t="shared" si="1"/>
        <v>0</v>
      </c>
    </row>
    <row r="70" spans="1:9" ht="30" customHeight="1" thickBot="1" x14ac:dyDescent="0.3">
      <c r="A70" s="12"/>
      <c r="B70" s="12"/>
      <c r="C70" s="239">
        <v>40</v>
      </c>
      <c r="D70" s="45"/>
      <c r="E70" s="45"/>
      <c r="F70" s="242"/>
      <c r="G70" s="268">
        <f t="shared" si="0"/>
        <v>0</v>
      </c>
      <c r="H70" s="81">
        <v>0.58199999999999996</v>
      </c>
      <c r="I70" s="269">
        <f t="shared" si="1"/>
        <v>0</v>
      </c>
    </row>
    <row r="71" spans="1:9" ht="30" customHeight="1" thickBot="1" x14ac:dyDescent="0.3">
      <c r="A71" s="12"/>
      <c r="B71" s="12"/>
      <c r="C71" s="239">
        <v>41</v>
      </c>
      <c r="D71" s="45"/>
      <c r="E71" s="45"/>
      <c r="F71" s="242"/>
      <c r="G71" s="268">
        <f t="shared" si="0"/>
        <v>0</v>
      </c>
      <c r="H71" s="81">
        <v>0.58199999999999996</v>
      </c>
      <c r="I71" s="269">
        <f t="shared" si="1"/>
        <v>0</v>
      </c>
    </row>
    <row r="72" spans="1:9" ht="30" customHeight="1" thickBot="1" x14ac:dyDescent="0.3">
      <c r="A72" s="12"/>
      <c r="B72" s="12"/>
      <c r="C72" s="239">
        <v>42</v>
      </c>
      <c r="D72" s="45"/>
      <c r="E72" s="45"/>
      <c r="F72" s="242"/>
      <c r="G72" s="268">
        <f t="shared" si="0"/>
        <v>0</v>
      </c>
      <c r="H72" s="81">
        <v>0.58199999999999996</v>
      </c>
      <c r="I72" s="269">
        <f t="shared" si="1"/>
        <v>0</v>
      </c>
    </row>
    <row r="73" spans="1:9" ht="30" customHeight="1" thickBot="1" x14ac:dyDescent="0.3">
      <c r="A73" s="12"/>
      <c r="B73" s="12"/>
      <c r="C73" s="239">
        <v>43</v>
      </c>
      <c r="D73" s="45"/>
      <c r="E73" s="45"/>
      <c r="F73" s="242"/>
      <c r="G73" s="268">
        <f t="shared" si="0"/>
        <v>0</v>
      </c>
      <c r="H73" s="81">
        <v>0.58199999999999996</v>
      </c>
      <c r="I73" s="269">
        <f t="shared" si="1"/>
        <v>0</v>
      </c>
    </row>
    <row r="74" spans="1:9" ht="30" customHeight="1" thickBot="1" x14ac:dyDescent="0.3">
      <c r="A74" s="12"/>
      <c r="B74" s="12"/>
      <c r="C74" s="239">
        <v>44</v>
      </c>
      <c r="D74" s="45"/>
      <c r="E74" s="45"/>
      <c r="F74" s="242"/>
      <c r="G74" s="268">
        <f t="shared" si="0"/>
        <v>0</v>
      </c>
      <c r="H74" s="81">
        <v>0.58199999999999996</v>
      </c>
      <c r="I74" s="269">
        <f t="shared" si="1"/>
        <v>0</v>
      </c>
    </row>
    <row r="75" spans="1:9" ht="30" customHeight="1" thickBot="1" x14ac:dyDescent="0.3">
      <c r="A75" s="12"/>
      <c r="B75" s="12"/>
      <c r="C75" s="239">
        <v>45</v>
      </c>
      <c r="D75" s="45"/>
      <c r="E75" s="45"/>
      <c r="F75" s="242"/>
      <c r="G75" s="268">
        <f t="shared" si="0"/>
        <v>0</v>
      </c>
      <c r="H75" s="81">
        <v>0.58199999999999996</v>
      </c>
      <c r="I75" s="269">
        <f t="shared" si="1"/>
        <v>0</v>
      </c>
    </row>
    <row r="76" spans="1:9" ht="30" customHeight="1" thickBot="1" x14ac:dyDescent="0.3">
      <c r="A76" s="12"/>
      <c r="B76" s="12"/>
      <c r="C76" s="239">
        <v>46</v>
      </c>
      <c r="D76" s="45"/>
      <c r="E76" s="45"/>
      <c r="F76" s="242"/>
      <c r="G76" s="268">
        <f t="shared" si="0"/>
        <v>0</v>
      </c>
      <c r="H76" s="81">
        <v>0.58199999999999996</v>
      </c>
      <c r="I76" s="269">
        <f t="shared" si="1"/>
        <v>0</v>
      </c>
    </row>
    <row r="77" spans="1:9" ht="30" customHeight="1" thickBot="1" x14ac:dyDescent="0.3">
      <c r="A77" s="12"/>
      <c r="B77" s="12"/>
      <c r="C77" s="239">
        <v>47</v>
      </c>
      <c r="D77" s="45"/>
      <c r="E77" s="45"/>
      <c r="F77" s="242"/>
      <c r="G77" s="268">
        <f t="shared" si="0"/>
        <v>0</v>
      </c>
      <c r="H77" s="81">
        <v>0.58199999999999996</v>
      </c>
      <c r="I77" s="269">
        <f t="shared" si="1"/>
        <v>0</v>
      </c>
    </row>
    <row r="78" spans="1:9" ht="30" customHeight="1" thickBot="1" x14ac:dyDescent="0.3">
      <c r="A78" s="12"/>
      <c r="B78" s="12"/>
      <c r="C78" s="239">
        <v>48</v>
      </c>
      <c r="D78" s="45"/>
      <c r="E78" s="45"/>
      <c r="F78" s="242"/>
      <c r="G78" s="268">
        <f t="shared" si="0"/>
        <v>0</v>
      </c>
      <c r="H78" s="81">
        <v>0.58199999999999996</v>
      </c>
      <c r="I78" s="269">
        <f t="shared" si="1"/>
        <v>0</v>
      </c>
    </row>
    <row r="79" spans="1:9" ht="30" customHeight="1" thickBot="1" x14ac:dyDescent="0.3">
      <c r="A79" s="12"/>
      <c r="B79" s="12"/>
      <c r="C79" s="239">
        <v>49</v>
      </c>
      <c r="D79" s="45"/>
      <c r="E79" s="45"/>
      <c r="F79" s="242"/>
      <c r="G79" s="268">
        <f t="shared" si="0"/>
        <v>0</v>
      </c>
      <c r="H79" s="81">
        <v>0.58199999999999996</v>
      </c>
      <c r="I79" s="269">
        <f t="shared" si="1"/>
        <v>0</v>
      </c>
    </row>
    <row r="80" spans="1:9" ht="30" customHeight="1" thickBot="1" x14ac:dyDescent="0.3">
      <c r="A80" s="12"/>
      <c r="B80" s="12"/>
      <c r="C80" s="239">
        <v>50</v>
      </c>
      <c r="D80" s="45"/>
      <c r="E80" s="45"/>
      <c r="F80" s="242"/>
      <c r="G80" s="268">
        <f t="shared" si="0"/>
        <v>0</v>
      </c>
      <c r="H80" s="81">
        <v>0.58199999999999996</v>
      </c>
      <c r="I80" s="269">
        <f t="shared" si="1"/>
        <v>0</v>
      </c>
    </row>
    <row r="81" spans="1:9" ht="30" customHeight="1" thickBot="1" x14ac:dyDescent="0.3">
      <c r="A81" s="12"/>
      <c r="B81" s="12"/>
      <c r="C81" s="239">
        <v>51</v>
      </c>
      <c r="D81" s="45"/>
      <c r="E81" s="45"/>
      <c r="F81" s="242"/>
      <c r="G81" s="268">
        <f t="shared" si="0"/>
        <v>0</v>
      </c>
      <c r="H81" s="81">
        <v>0.58199999999999996</v>
      </c>
      <c r="I81" s="269">
        <f t="shared" si="1"/>
        <v>0</v>
      </c>
    </row>
    <row r="82" spans="1:9" ht="30" customHeight="1" thickBot="1" x14ac:dyDescent="0.3">
      <c r="A82" s="12"/>
      <c r="B82" s="12"/>
      <c r="C82" s="239">
        <v>52</v>
      </c>
      <c r="D82" s="52"/>
      <c r="E82" s="52"/>
      <c r="F82" s="243"/>
      <c r="G82" s="268">
        <f t="shared" si="0"/>
        <v>0</v>
      </c>
      <c r="H82" s="81">
        <v>0.58199999999999996</v>
      </c>
      <c r="I82" s="269">
        <f t="shared" si="1"/>
        <v>0</v>
      </c>
    </row>
    <row r="83" spans="1:9" ht="30" customHeight="1" thickBot="1" x14ac:dyDescent="0.3">
      <c r="A83" s="12"/>
      <c r="B83" s="12"/>
      <c r="C83" s="239">
        <v>53</v>
      </c>
      <c r="D83" s="45"/>
      <c r="E83" s="45"/>
      <c r="F83" s="242"/>
      <c r="G83" s="268">
        <f t="shared" si="0"/>
        <v>0</v>
      </c>
      <c r="H83" s="81">
        <v>0.58199999999999996</v>
      </c>
      <c r="I83" s="269">
        <f t="shared" si="1"/>
        <v>0</v>
      </c>
    </row>
    <row r="84" spans="1:9" ht="30" customHeight="1" thickBot="1" x14ac:dyDescent="0.3">
      <c r="A84" s="12"/>
      <c r="B84" s="12"/>
      <c r="C84" s="239">
        <v>54</v>
      </c>
      <c r="D84" s="45"/>
      <c r="E84" s="45"/>
      <c r="F84" s="242"/>
      <c r="G84" s="268">
        <f t="shared" si="0"/>
        <v>0</v>
      </c>
      <c r="H84" s="81">
        <v>0.58199999999999996</v>
      </c>
      <c r="I84" s="269">
        <f t="shared" si="1"/>
        <v>0</v>
      </c>
    </row>
    <row r="85" spans="1:9" ht="30" customHeight="1" thickBot="1" x14ac:dyDescent="0.3">
      <c r="A85" s="12"/>
      <c r="B85" s="12"/>
      <c r="C85" s="239">
        <v>55</v>
      </c>
      <c r="D85" s="45"/>
      <c r="E85" s="45"/>
      <c r="F85" s="242"/>
      <c r="G85" s="268">
        <f t="shared" si="0"/>
        <v>0</v>
      </c>
      <c r="H85" s="81">
        <v>0.58199999999999996</v>
      </c>
      <c r="I85" s="269">
        <f t="shared" si="1"/>
        <v>0</v>
      </c>
    </row>
    <row r="86" spans="1:9" ht="30" customHeight="1" thickBot="1" x14ac:dyDescent="0.3">
      <c r="A86" s="12"/>
      <c r="B86" s="12"/>
      <c r="C86" s="239">
        <v>56</v>
      </c>
      <c r="D86" s="45"/>
      <c r="E86" s="45"/>
      <c r="F86" s="242"/>
      <c r="G86" s="268">
        <f t="shared" si="0"/>
        <v>0</v>
      </c>
      <c r="H86" s="81">
        <v>0.58199999999999996</v>
      </c>
      <c r="I86" s="269">
        <f t="shared" si="1"/>
        <v>0</v>
      </c>
    </row>
    <row r="87" spans="1:9" ht="30" customHeight="1" thickBot="1" x14ac:dyDescent="0.3">
      <c r="A87" s="12"/>
      <c r="B87" s="12"/>
      <c r="C87" s="239">
        <v>57</v>
      </c>
      <c r="D87" s="45"/>
      <c r="E87" s="45"/>
      <c r="F87" s="242"/>
      <c r="G87" s="268">
        <f t="shared" si="0"/>
        <v>0</v>
      </c>
      <c r="H87" s="81">
        <v>0.58199999999999996</v>
      </c>
      <c r="I87" s="269">
        <f t="shared" si="1"/>
        <v>0</v>
      </c>
    </row>
    <row r="88" spans="1:9" ht="30" customHeight="1" thickBot="1" x14ac:dyDescent="0.3">
      <c r="A88" s="12"/>
      <c r="B88" s="12"/>
      <c r="C88" s="239">
        <v>58</v>
      </c>
      <c r="D88" s="45"/>
      <c r="E88" s="45"/>
      <c r="F88" s="242"/>
      <c r="G88" s="268">
        <f t="shared" si="0"/>
        <v>0</v>
      </c>
      <c r="H88" s="81">
        <v>0.58199999999999996</v>
      </c>
      <c r="I88" s="269">
        <f t="shared" si="1"/>
        <v>0</v>
      </c>
    </row>
    <row r="89" spans="1:9" ht="30" customHeight="1" thickBot="1" x14ac:dyDescent="0.3">
      <c r="A89" s="12"/>
      <c r="B89" s="12"/>
      <c r="C89" s="239">
        <v>59</v>
      </c>
      <c r="D89" s="45"/>
      <c r="E89" s="45"/>
      <c r="F89" s="242"/>
      <c r="G89" s="268">
        <f t="shared" si="0"/>
        <v>0</v>
      </c>
      <c r="H89" s="81">
        <v>0.58199999999999996</v>
      </c>
      <c r="I89" s="269">
        <f t="shared" si="1"/>
        <v>0</v>
      </c>
    </row>
    <row r="90" spans="1:9" ht="30" customHeight="1" thickBot="1" x14ac:dyDescent="0.3">
      <c r="A90" s="12"/>
      <c r="B90" s="12"/>
      <c r="C90" s="239">
        <v>60</v>
      </c>
      <c r="D90" s="45"/>
      <c r="E90" s="45"/>
      <c r="F90" s="242"/>
      <c r="G90" s="268">
        <f t="shared" si="0"/>
        <v>0</v>
      </c>
      <c r="H90" s="81">
        <v>0.58199999999999996</v>
      </c>
      <c r="I90" s="269">
        <f t="shared" si="1"/>
        <v>0</v>
      </c>
    </row>
    <row r="91" spans="1:9" ht="30" customHeight="1" thickBot="1" x14ac:dyDescent="0.3">
      <c r="A91" s="12"/>
      <c r="B91" s="12"/>
      <c r="C91" s="239">
        <v>61</v>
      </c>
      <c r="D91" s="45"/>
      <c r="E91" s="45"/>
      <c r="F91" s="243"/>
      <c r="G91" s="268">
        <f t="shared" si="0"/>
        <v>0</v>
      </c>
      <c r="H91" s="81">
        <v>0.58199999999999996</v>
      </c>
      <c r="I91" s="269">
        <f t="shared" si="1"/>
        <v>0</v>
      </c>
    </row>
    <row r="92" spans="1:9" ht="30" customHeight="1" thickBot="1" x14ac:dyDescent="0.3">
      <c r="A92" s="12"/>
      <c r="B92" s="12"/>
      <c r="C92" s="239">
        <v>62</v>
      </c>
      <c r="D92" s="45"/>
      <c r="E92" s="45"/>
      <c r="F92" s="242"/>
      <c r="G92" s="268">
        <f t="shared" si="0"/>
        <v>0</v>
      </c>
      <c r="H92" s="81">
        <v>0.58199999999999996</v>
      </c>
      <c r="I92" s="269">
        <f t="shared" si="1"/>
        <v>0</v>
      </c>
    </row>
    <row r="93" spans="1:9" ht="30" customHeight="1" thickBot="1" x14ac:dyDescent="0.3">
      <c r="A93" s="12"/>
      <c r="B93" s="12"/>
      <c r="C93" s="239">
        <v>63</v>
      </c>
      <c r="D93" s="45"/>
      <c r="E93" s="45"/>
      <c r="F93" s="242"/>
      <c r="G93" s="268">
        <f t="shared" si="0"/>
        <v>0</v>
      </c>
      <c r="H93" s="81">
        <v>0.58199999999999996</v>
      </c>
      <c r="I93" s="269">
        <f t="shared" si="1"/>
        <v>0</v>
      </c>
    </row>
    <row r="94" spans="1:9" ht="30" customHeight="1" thickBot="1" x14ac:dyDescent="0.3">
      <c r="A94" s="12"/>
      <c r="B94" s="12"/>
      <c r="C94" s="239">
        <v>64</v>
      </c>
      <c r="D94" s="45"/>
      <c r="E94" s="45"/>
      <c r="F94" s="242"/>
      <c r="G94" s="268">
        <f t="shared" si="0"/>
        <v>0</v>
      </c>
      <c r="H94" s="81">
        <v>0.58199999999999996</v>
      </c>
      <c r="I94" s="269">
        <f t="shared" si="1"/>
        <v>0</v>
      </c>
    </row>
    <row r="95" spans="1:9" ht="30" customHeight="1" thickBot="1" x14ac:dyDescent="0.3">
      <c r="A95" s="12"/>
      <c r="B95" s="12"/>
      <c r="C95" s="239">
        <v>65</v>
      </c>
      <c r="D95" s="45"/>
      <c r="E95" s="45"/>
      <c r="F95" s="242"/>
      <c r="G95" s="268">
        <f t="shared" si="0"/>
        <v>0</v>
      </c>
      <c r="H95" s="81">
        <v>0.58199999999999996</v>
      </c>
      <c r="I95" s="269">
        <f t="shared" si="1"/>
        <v>0</v>
      </c>
    </row>
    <row r="96" spans="1:9" ht="30" customHeight="1" thickBot="1" x14ac:dyDescent="0.3">
      <c r="A96" s="12"/>
      <c r="B96" s="12"/>
      <c r="C96" s="239">
        <v>66</v>
      </c>
      <c r="D96" s="45"/>
      <c r="E96" s="45"/>
      <c r="F96" s="242"/>
      <c r="G96" s="268">
        <f t="shared" ref="G96:G120" si="2">F96/1000</f>
        <v>0</v>
      </c>
      <c r="H96" s="81">
        <v>0.58199999999999996</v>
      </c>
      <c r="I96" s="269">
        <f t="shared" ref="I96:I120" si="3">G96*H96</f>
        <v>0</v>
      </c>
    </row>
    <row r="97" spans="1:9" ht="30" customHeight="1" thickBot="1" x14ac:dyDescent="0.3">
      <c r="A97" s="12"/>
      <c r="B97" s="12"/>
      <c r="C97" s="239">
        <v>67</v>
      </c>
      <c r="D97" s="45"/>
      <c r="E97" s="45"/>
      <c r="F97" s="242"/>
      <c r="G97" s="268">
        <f t="shared" si="2"/>
        <v>0</v>
      </c>
      <c r="H97" s="81">
        <v>0.58199999999999996</v>
      </c>
      <c r="I97" s="269">
        <f t="shared" si="3"/>
        <v>0</v>
      </c>
    </row>
    <row r="98" spans="1:9" ht="30" customHeight="1" thickBot="1" x14ac:dyDescent="0.3">
      <c r="A98" s="12"/>
      <c r="B98" s="12"/>
      <c r="C98" s="239">
        <v>68</v>
      </c>
      <c r="D98" s="45"/>
      <c r="E98" s="45"/>
      <c r="F98" s="242"/>
      <c r="G98" s="268">
        <f t="shared" si="2"/>
        <v>0</v>
      </c>
      <c r="H98" s="81">
        <v>0.58199999999999996</v>
      </c>
      <c r="I98" s="269">
        <f t="shared" si="3"/>
        <v>0</v>
      </c>
    </row>
    <row r="99" spans="1:9" ht="30" customHeight="1" thickBot="1" x14ac:dyDescent="0.3">
      <c r="A99" s="12"/>
      <c r="B99" s="12"/>
      <c r="C99" s="239">
        <v>69</v>
      </c>
      <c r="D99" s="45"/>
      <c r="E99" s="45"/>
      <c r="F99" s="242"/>
      <c r="G99" s="268">
        <f t="shared" si="2"/>
        <v>0</v>
      </c>
      <c r="H99" s="81">
        <v>0.58199999999999996</v>
      </c>
      <c r="I99" s="269">
        <f t="shared" si="3"/>
        <v>0</v>
      </c>
    </row>
    <row r="100" spans="1:9" ht="30" customHeight="1" thickBot="1" x14ac:dyDescent="0.3">
      <c r="A100" s="12"/>
      <c r="B100" s="12"/>
      <c r="C100" s="239">
        <v>70</v>
      </c>
      <c r="D100" s="45"/>
      <c r="E100" s="45"/>
      <c r="F100" s="242"/>
      <c r="G100" s="268">
        <f t="shared" si="2"/>
        <v>0</v>
      </c>
      <c r="H100" s="81">
        <v>0.58199999999999996</v>
      </c>
      <c r="I100" s="269">
        <f t="shared" si="3"/>
        <v>0</v>
      </c>
    </row>
    <row r="101" spans="1:9" ht="30" customHeight="1" thickBot="1" x14ac:dyDescent="0.3">
      <c r="A101" s="12"/>
      <c r="B101" s="12"/>
      <c r="C101" s="239">
        <v>71</v>
      </c>
      <c r="D101" s="45"/>
      <c r="E101" s="45"/>
      <c r="F101" s="242"/>
      <c r="G101" s="268">
        <f t="shared" si="2"/>
        <v>0</v>
      </c>
      <c r="H101" s="81">
        <v>0.58199999999999996</v>
      </c>
      <c r="I101" s="269">
        <f t="shared" si="3"/>
        <v>0</v>
      </c>
    </row>
    <row r="102" spans="1:9" ht="30" customHeight="1" thickBot="1" x14ac:dyDescent="0.3">
      <c r="A102" s="12"/>
      <c r="B102" s="12"/>
      <c r="C102" s="239">
        <v>72</v>
      </c>
      <c r="D102" s="45"/>
      <c r="E102" s="45"/>
      <c r="F102" s="242"/>
      <c r="G102" s="268">
        <f t="shared" si="2"/>
        <v>0</v>
      </c>
      <c r="H102" s="81">
        <v>0.58199999999999996</v>
      </c>
      <c r="I102" s="269">
        <f t="shared" si="3"/>
        <v>0</v>
      </c>
    </row>
    <row r="103" spans="1:9" ht="30" customHeight="1" thickBot="1" x14ac:dyDescent="0.3">
      <c r="A103" s="12"/>
      <c r="B103" s="12"/>
      <c r="C103" s="239">
        <v>73</v>
      </c>
      <c r="D103" s="45"/>
      <c r="E103" s="45"/>
      <c r="F103" s="242"/>
      <c r="G103" s="268">
        <f t="shared" si="2"/>
        <v>0</v>
      </c>
      <c r="H103" s="81">
        <v>0.58199999999999996</v>
      </c>
      <c r="I103" s="269">
        <f t="shared" si="3"/>
        <v>0</v>
      </c>
    </row>
    <row r="104" spans="1:9" ht="30" customHeight="1" thickBot="1" x14ac:dyDescent="0.3">
      <c r="A104" s="12"/>
      <c r="B104" s="12"/>
      <c r="C104" s="239">
        <v>74</v>
      </c>
      <c r="D104" s="45"/>
      <c r="E104" s="45"/>
      <c r="F104" s="242"/>
      <c r="G104" s="268">
        <f t="shared" si="2"/>
        <v>0</v>
      </c>
      <c r="H104" s="81">
        <v>0.58199999999999996</v>
      </c>
      <c r="I104" s="269">
        <f t="shared" si="3"/>
        <v>0</v>
      </c>
    </row>
    <row r="105" spans="1:9" ht="30" customHeight="1" thickBot="1" x14ac:dyDescent="0.3">
      <c r="A105" s="12"/>
      <c r="B105" s="12"/>
      <c r="C105" s="239">
        <v>75</v>
      </c>
      <c r="D105" s="45"/>
      <c r="E105" s="45"/>
      <c r="F105" s="242"/>
      <c r="G105" s="268">
        <f t="shared" si="2"/>
        <v>0</v>
      </c>
      <c r="H105" s="81">
        <v>0.58199999999999996</v>
      </c>
      <c r="I105" s="269">
        <f t="shared" si="3"/>
        <v>0</v>
      </c>
    </row>
    <row r="106" spans="1:9" ht="30" customHeight="1" thickBot="1" x14ac:dyDescent="0.3">
      <c r="A106" s="12"/>
      <c r="B106" s="12"/>
      <c r="C106" s="239">
        <v>76</v>
      </c>
      <c r="D106" s="45"/>
      <c r="E106" s="45"/>
      <c r="F106" s="242"/>
      <c r="G106" s="268">
        <f t="shared" si="2"/>
        <v>0</v>
      </c>
      <c r="H106" s="81">
        <v>0.58199999999999996</v>
      </c>
      <c r="I106" s="269">
        <f t="shared" si="3"/>
        <v>0</v>
      </c>
    </row>
    <row r="107" spans="1:9" ht="30" customHeight="1" thickBot="1" x14ac:dyDescent="0.3">
      <c r="A107" s="12"/>
      <c r="B107" s="12"/>
      <c r="C107" s="239">
        <v>77</v>
      </c>
      <c r="D107" s="45"/>
      <c r="E107" s="45"/>
      <c r="F107" s="242"/>
      <c r="G107" s="268">
        <f t="shared" si="2"/>
        <v>0</v>
      </c>
      <c r="H107" s="81">
        <v>0.58199999999999996</v>
      </c>
      <c r="I107" s="269">
        <f t="shared" si="3"/>
        <v>0</v>
      </c>
    </row>
    <row r="108" spans="1:9" ht="30" customHeight="1" thickBot="1" x14ac:dyDescent="0.3">
      <c r="A108" s="12"/>
      <c r="B108" s="12"/>
      <c r="C108" s="239">
        <v>78</v>
      </c>
      <c r="D108" s="45"/>
      <c r="E108" s="45"/>
      <c r="F108" s="242"/>
      <c r="G108" s="268">
        <f t="shared" si="2"/>
        <v>0</v>
      </c>
      <c r="H108" s="81">
        <v>0.58199999999999996</v>
      </c>
      <c r="I108" s="269">
        <f t="shared" si="3"/>
        <v>0</v>
      </c>
    </row>
    <row r="109" spans="1:9" ht="30" customHeight="1" thickBot="1" x14ac:dyDescent="0.3">
      <c r="A109" s="12"/>
      <c r="B109" s="12"/>
      <c r="C109" s="239">
        <v>79</v>
      </c>
      <c r="D109" s="45"/>
      <c r="E109" s="45"/>
      <c r="F109" s="242"/>
      <c r="G109" s="268">
        <f t="shared" si="2"/>
        <v>0</v>
      </c>
      <c r="H109" s="81">
        <v>0.58199999999999996</v>
      </c>
      <c r="I109" s="269">
        <f t="shared" si="3"/>
        <v>0</v>
      </c>
    </row>
    <row r="110" spans="1:9" ht="30" customHeight="1" thickBot="1" x14ac:dyDescent="0.3">
      <c r="A110" s="12"/>
      <c r="B110" s="12"/>
      <c r="C110" s="239">
        <v>80</v>
      </c>
      <c r="D110" s="45"/>
      <c r="E110" s="45"/>
      <c r="F110" s="242"/>
      <c r="G110" s="268">
        <f t="shared" si="2"/>
        <v>0</v>
      </c>
      <c r="H110" s="81">
        <v>0.58199999999999996</v>
      </c>
      <c r="I110" s="269">
        <f t="shared" si="3"/>
        <v>0</v>
      </c>
    </row>
    <row r="111" spans="1:9" ht="30" customHeight="1" thickBot="1" x14ac:dyDescent="0.3">
      <c r="A111" s="12"/>
      <c r="B111" s="12"/>
      <c r="C111" s="239">
        <v>81</v>
      </c>
      <c r="D111" s="45"/>
      <c r="E111" s="45"/>
      <c r="F111" s="242"/>
      <c r="G111" s="268">
        <f t="shared" si="2"/>
        <v>0</v>
      </c>
      <c r="H111" s="81">
        <v>0.58199999999999996</v>
      </c>
      <c r="I111" s="269">
        <f t="shared" si="3"/>
        <v>0</v>
      </c>
    </row>
    <row r="112" spans="1:9" ht="30" customHeight="1" thickBot="1" x14ac:dyDescent="0.3">
      <c r="A112" s="12"/>
      <c r="B112" s="12"/>
      <c r="C112" s="239">
        <v>82</v>
      </c>
      <c r="D112" s="45"/>
      <c r="E112" s="45"/>
      <c r="F112" s="242"/>
      <c r="G112" s="268">
        <f t="shared" si="2"/>
        <v>0</v>
      </c>
      <c r="H112" s="81">
        <v>0.58199999999999996</v>
      </c>
      <c r="I112" s="269">
        <f t="shared" si="3"/>
        <v>0</v>
      </c>
    </row>
    <row r="113" spans="1:9" ht="30" customHeight="1" thickBot="1" x14ac:dyDescent="0.3">
      <c r="A113" s="12"/>
      <c r="B113" s="12"/>
      <c r="C113" s="239">
        <v>83</v>
      </c>
      <c r="D113" s="45"/>
      <c r="E113" s="45"/>
      <c r="F113" s="242"/>
      <c r="G113" s="268">
        <f t="shared" si="2"/>
        <v>0</v>
      </c>
      <c r="H113" s="81">
        <v>0.58199999999999996</v>
      </c>
      <c r="I113" s="269">
        <f t="shared" si="3"/>
        <v>0</v>
      </c>
    </row>
    <row r="114" spans="1:9" ht="30" customHeight="1" thickBot="1" x14ac:dyDescent="0.3">
      <c r="A114" s="12"/>
      <c r="B114" s="12"/>
      <c r="C114" s="239">
        <v>84</v>
      </c>
      <c r="D114" s="45"/>
      <c r="E114" s="45"/>
      <c r="F114" s="242"/>
      <c r="G114" s="268">
        <f t="shared" si="2"/>
        <v>0</v>
      </c>
      <c r="H114" s="81">
        <v>0.58199999999999996</v>
      </c>
      <c r="I114" s="269">
        <f t="shared" si="3"/>
        <v>0</v>
      </c>
    </row>
    <row r="115" spans="1:9" ht="30" customHeight="1" thickBot="1" x14ac:dyDescent="0.3">
      <c r="A115" s="12"/>
      <c r="B115" s="12"/>
      <c r="C115" s="239">
        <v>85</v>
      </c>
      <c r="D115" s="45"/>
      <c r="E115" s="45"/>
      <c r="F115" s="242"/>
      <c r="G115" s="268">
        <f t="shared" si="2"/>
        <v>0</v>
      </c>
      <c r="H115" s="81">
        <v>0.58199999999999996</v>
      </c>
      <c r="I115" s="269">
        <f t="shared" si="3"/>
        <v>0</v>
      </c>
    </row>
    <row r="116" spans="1:9" ht="30" customHeight="1" thickBot="1" x14ac:dyDescent="0.3">
      <c r="A116" s="12"/>
      <c r="B116" s="12"/>
      <c r="C116" s="239">
        <v>86</v>
      </c>
      <c r="D116" s="45"/>
      <c r="E116" s="45"/>
      <c r="F116" s="242"/>
      <c r="G116" s="268">
        <f t="shared" si="2"/>
        <v>0</v>
      </c>
      <c r="H116" s="81">
        <v>0.58199999999999996</v>
      </c>
      <c r="I116" s="269">
        <f t="shared" si="3"/>
        <v>0</v>
      </c>
    </row>
    <row r="117" spans="1:9" ht="30" customHeight="1" thickBot="1" x14ac:dyDescent="0.3">
      <c r="A117" s="12"/>
      <c r="B117" s="12"/>
      <c r="C117" s="239">
        <v>87</v>
      </c>
      <c r="D117" s="45"/>
      <c r="E117" s="45"/>
      <c r="F117" s="242"/>
      <c r="G117" s="268">
        <f t="shared" si="2"/>
        <v>0</v>
      </c>
      <c r="H117" s="81">
        <v>0.58199999999999996</v>
      </c>
      <c r="I117" s="269">
        <f t="shared" si="3"/>
        <v>0</v>
      </c>
    </row>
    <row r="118" spans="1:9" ht="30" customHeight="1" thickBot="1" x14ac:dyDescent="0.3">
      <c r="A118" s="12"/>
      <c r="B118" s="12"/>
      <c r="C118" s="239">
        <v>88</v>
      </c>
      <c r="D118" s="45"/>
      <c r="E118" s="45"/>
      <c r="F118" s="242"/>
      <c r="G118" s="268">
        <f t="shared" si="2"/>
        <v>0</v>
      </c>
      <c r="H118" s="81">
        <v>0.58199999999999996</v>
      </c>
      <c r="I118" s="269">
        <f t="shared" si="3"/>
        <v>0</v>
      </c>
    </row>
    <row r="119" spans="1:9" ht="30" customHeight="1" thickBot="1" x14ac:dyDescent="0.3">
      <c r="A119" s="12"/>
      <c r="B119" s="12"/>
      <c r="C119" s="239">
        <v>89</v>
      </c>
      <c r="D119" s="45"/>
      <c r="E119" s="45"/>
      <c r="F119" s="242"/>
      <c r="G119" s="268">
        <f t="shared" si="2"/>
        <v>0</v>
      </c>
      <c r="H119" s="81">
        <v>0.58199999999999996</v>
      </c>
      <c r="I119" s="269">
        <f t="shared" si="3"/>
        <v>0</v>
      </c>
    </row>
    <row r="120" spans="1:9" ht="30" customHeight="1" thickBot="1" x14ac:dyDescent="0.3">
      <c r="A120" s="12"/>
      <c r="B120" s="12"/>
      <c r="C120" s="239">
        <v>90</v>
      </c>
      <c r="D120" s="45"/>
      <c r="E120" s="45"/>
      <c r="F120" s="243"/>
      <c r="G120" s="268">
        <f t="shared" si="2"/>
        <v>0</v>
      </c>
      <c r="H120" s="81">
        <v>0.58199999999999996</v>
      </c>
      <c r="I120" s="269">
        <f t="shared" si="3"/>
        <v>0</v>
      </c>
    </row>
    <row r="121" spans="1:9" ht="30" customHeight="1" thickBot="1" x14ac:dyDescent="0.3">
      <c r="A121" s="12"/>
      <c r="B121" s="12"/>
      <c r="D121" s="56"/>
      <c r="E121" s="237" t="s">
        <v>9</v>
      </c>
      <c r="F121" s="238">
        <f>SUM(F31:F120)</f>
        <v>0</v>
      </c>
      <c r="G121" s="82">
        <f>SUM(G31:G120)</f>
        <v>0</v>
      </c>
      <c r="H121" s="217" t="s">
        <v>336</v>
      </c>
      <c r="I121" s="83">
        <f>(SUM(I31:I120))/1000</f>
        <v>0</v>
      </c>
    </row>
    <row r="122" spans="1:9" x14ac:dyDescent="0.25">
      <c r="A122" s="12"/>
      <c r="B122" s="12"/>
    </row>
    <row r="123" spans="1:9" x14ac:dyDescent="0.25">
      <c r="A123" s="12"/>
      <c r="B123" s="12"/>
    </row>
    <row r="124" spans="1:9" x14ac:dyDescent="0.25">
      <c r="A124" s="12"/>
      <c r="B124" s="12"/>
    </row>
    <row r="125" spans="1:9" x14ac:dyDescent="0.25">
      <c r="A125" s="12"/>
      <c r="B125" s="12"/>
    </row>
    <row r="126" spans="1:9" x14ac:dyDescent="0.25">
      <c r="A126" s="12"/>
      <c r="B126" s="12"/>
    </row>
    <row r="127" spans="1:9" x14ac:dyDescent="0.25">
      <c r="A127" s="12"/>
      <c r="B127" s="12"/>
    </row>
    <row r="128" spans="1:9" x14ac:dyDescent="0.25">
      <c r="A128" s="12"/>
      <c r="B128" s="12"/>
    </row>
    <row r="129" spans="1:2" x14ac:dyDescent="0.25">
      <c r="A129" s="12"/>
      <c r="B129" s="12"/>
    </row>
    <row r="130" spans="1:2" x14ac:dyDescent="0.25">
      <c r="A130" s="12"/>
      <c r="B130" s="12"/>
    </row>
    <row r="131" spans="1:2" x14ac:dyDescent="0.25">
      <c r="A131" s="12"/>
      <c r="B131" s="12"/>
    </row>
    <row r="132" spans="1:2" x14ac:dyDescent="0.25">
      <c r="A132" s="12"/>
      <c r="B132" s="12"/>
    </row>
    <row r="133" spans="1:2" x14ac:dyDescent="0.25">
      <c r="A133" s="12"/>
      <c r="B133" s="12"/>
    </row>
    <row r="134" spans="1:2" x14ac:dyDescent="0.25">
      <c r="A134" s="12"/>
      <c r="B134" s="12"/>
    </row>
    <row r="135" spans="1:2" x14ac:dyDescent="0.25">
      <c r="A135" s="12"/>
      <c r="B135" s="12"/>
    </row>
    <row r="136" spans="1:2" x14ac:dyDescent="0.25">
      <c r="A136" s="12"/>
      <c r="B136" s="12"/>
    </row>
    <row r="137" spans="1:2" x14ac:dyDescent="0.25">
      <c r="A137" s="12"/>
      <c r="B137" s="12"/>
    </row>
    <row r="138" spans="1:2" x14ac:dyDescent="0.25">
      <c r="A138" s="12"/>
      <c r="B138" s="12"/>
    </row>
    <row r="139" spans="1:2" x14ac:dyDescent="0.25">
      <c r="A139" s="12"/>
      <c r="B139" s="12"/>
    </row>
    <row r="140" spans="1:2" x14ac:dyDescent="0.25">
      <c r="A140" s="12"/>
      <c r="B140" s="12"/>
    </row>
    <row r="141" spans="1:2" x14ac:dyDescent="0.25">
      <c r="A141" s="12"/>
      <c r="B141" s="12"/>
    </row>
    <row r="142" spans="1:2" x14ac:dyDescent="0.25">
      <c r="A142" s="12"/>
      <c r="B142" s="12"/>
    </row>
    <row r="143" spans="1:2" x14ac:dyDescent="0.25">
      <c r="A143" s="12"/>
      <c r="B143" s="12"/>
    </row>
    <row r="144" spans="1:2" x14ac:dyDescent="0.25">
      <c r="A144" s="12"/>
      <c r="B144" s="12"/>
    </row>
    <row r="145" spans="1:2" x14ac:dyDescent="0.25">
      <c r="A145" s="12"/>
      <c r="B145" s="12"/>
    </row>
    <row r="146" spans="1:2" x14ac:dyDescent="0.25">
      <c r="A146" s="12"/>
      <c r="B146" s="12"/>
    </row>
    <row r="147" spans="1:2" x14ac:dyDescent="0.25">
      <c r="A147" s="12"/>
      <c r="B147" s="12"/>
    </row>
    <row r="148" spans="1:2" x14ac:dyDescent="0.25">
      <c r="A148" s="12"/>
      <c r="B148" s="12"/>
    </row>
    <row r="149" spans="1:2" x14ac:dyDescent="0.25">
      <c r="A149" s="12"/>
      <c r="B149" s="12"/>
    </row>
    <row r="150" spans="1:2" x14ac:dyDescent="0.25">
      <c r="A150" s="12"/>
      <c r="B150" s="12"/>
    </row>
    <row r="151" spans="1:2" x14ac:dyDescent="0.25">
      <c r="A151" s="12"/>
      <c r="B151" s="12"/>
    </row>
    <row r="152" spans="1:2" x14ac:dyDescent="0.25">
      <c r="A152" s="12"/>
      <c r="B152" s="12"/>
    </row>
    <row r="153" spans="1:2" x14ac:dyDescent="0.25">
      <c r="A153" s="12"/>
      <c r="B153" s="12"/>
    </row>
    <row r="154" spans="1:2" x14ac:dyDescent="0.25">
      <c r="A154" s="12"/>
      <c r="B154" s="12"/>
    </row>
    <row r="155" spans="1:2" x14ac:dyDescent="0.25">
      <c r="A155" s="12"/>
      <c r="B155" s="12"/>
    </row>
    <row r="156" spans="1:2" x14ac:dyDescent="0.25">
      <c r="A156" s="12"/>
      <c r="B156" s="12"/>
    </row>
    <row r="157" spans="1:2" x14ac:dyDescent="0.25">
      <c r="A157" s="12"/>
      <c r="B157" s="12"/>
    </row>
    <row r="158" spans="1:2" x14ac:dyDescent="0.25">
      <c r="A158" s="12"/>
      <c r="B158" s="12"/>
    </row>
    <row r="159" spans="1:2" x14ac:dyDescent="0.25">
      <c r="A159" s="12"/>
      <c r="B159" s="12"/>
    </row>
    <row r="160" spans="1:2" x14ac:dyDescent="0.25">
      <c r="A160" s="12"/>
      <c r="B160" s="12"/>
    </row>
    <row r="161" spans="1:2" x14ac:dyDescent="0.25">
      <c r="A161" s="12"/>
      <c r="B161" s="12"/>
    </row>
    <row r="162" spans="1:2" x14ac:dyDescent="0.25">
      <c r="A162" s="12"/>
      <c r="B162" s="12"/>
    </row>
    <row r="163" spans="1:2" x14ac:dyDescent="0.25">
      <c r="A163" s="12"/>
      <c r="B163" s="12"/>
    </row>
    <row r="164" spans="1:2" x14ac:dyDescent="0.25">
      <c r="A164" s="12"/>
      <c r="B164" s="12"/>
    </row>
    <row r="165" spans="1:2" x14ac:dyDescent="0.25">
      <c r="A165" s="12"/>
      <c r="B165" s="12"/>
    </row>
    <row r="166" spans="1:2" x14ac:dyDescent="0.25">
      <c r="A166" s="12"/>
      <c r="B166" s="12"/>
    </row>
    <row r="167" spans="1:2" x14ac:dyDescent="0.25">
      <c r="A167" s="12"/>
      <c r="B167" s="12"/>
    </row>
    <row r="168" spans="1:2" x14ac:dyDescent="0.25">
      <c r="A168" s="12"/>
      <c r="B168" s="12"/>
    </row>
    <row r="169" spans="1:2" x14ac:dyDescent="0.25">
      <c r="A169" s="12"/>
      <c r="B169" s="12"/>
    </row>
    <row r="170" spans="1:2" x14ac:dyDescent="0.25">
      <c r="A170" s="12"/>
      <c r="B170" s="12"/>
    </row>
    <row r="171" spans="1:2" x14ac:dyDescent="0.25">
      <c r="A171" s="12"/>
      <c r="B171" s="12"/>
    </row>
    <row r="172" spans="1:2" x14ac:dyDescent="0.25">
      <c r="A172" s="12"/>
      <c r="B172" s="12"/>
    </row>
    <row r="173" spans="1:2" x14ac:dyDescent="0.25">
      <c r="A173" s="12"/>
      <c r="B173" s="12"/>
    </row>
    <row r="174" spans="1:2" x14ac:dyDescent="0.25">
      <c r="A174" s="12"/>
      <c r="B174" s="12"/>
    </row>
    <row r="175" spans="1:2" x14ac:dyDescent="0.25">
      <c r="A175" s="12"/>
      <c r="B175" s="12"/>
    </row>
    <row r="176" spans="1:2" x14ac:dyDescent="0.25">
      <c r="A176" s="12"/>
      <c r="B176" s="12"/>
    </row>
    <row r="177" spans="1:2" x14ac:dyDescent="0.25">
      <c r="A177" s="12"/>
      <c r="B177" s="12"/>
    </row>
    <row r="178" spans="1:2" x14ac:dyDescent="0.25">
      <c r="A178" s="12"/>
      <c r="B178" s="12"/>
    </row>
    <row r="179" spans="1:2" x14ac:dyDescent="0.25">
      <c r="A179" s="12"/>
      <c r="B179" s="12"/>
    </row>
    <row r="180" spans="1:2" x14ac:dyDescent="0.25">
      <c r="A180" s="12"/>
      <c r="B180" s="12"/>
    </row>
    <row r="181" spans="1:2" x14ac:dyDescent="0.25">
      <c r="A181" s="12"/>
      <c r="B181" s="12"/>
    </row>
    <row r="182" spans="1:2" x14ac:dyDescent="0.25">
      <c r="A182" s="12"/>
      <c r="B182" s="12"/>
    </row>
    <row r="183" spans="1:2" x14ac:dyDescent="0.25">
      <c r="A183" s="12"/>
      <c r="B183" s="12"/>
    </row>
    <row r="184" spans="1:2" x14ac:dyDescent="0.25">
      <c r="A184" s="12"/>
      <c r="B184" s="12"/>
    </row>
    <row r="185" spans="1:2" x14ac:dyDescent="0.25">
      <c r="A185" s="12"/>
      <c r="B185" s="12"/>
    </row>
    <row r="186" spans="1:2" x14ac:dyDescent="0.25">
      <c r="A186" s="12"/>
      <c r="B186" s="12"/>
    </row>
    <row r="187" spans="1:2" x14ac:dyDescent="0.25">
      <c r="A187" s="12"/>
      <c r="B187" s="12"/>
    </row>
    <row r="188" spans="1:2" x14ac:dyDescent="0.25">
      <c r="A188" s="12"/>
      <c r="B188" s="12"/>
    </row>
    <row r="189" spans="1:2" x14ac:dyDescent="0.25">
      <c r="A189" s="12"/>
      <c r="B189" s="12"/>
    </row>
    <row r="190" spans="1:2" x14ac:dyDescent="0.25">
      <c r="A190" s="12"/>
      <c r="B190" s="12"/>
    </row>
    <row r="191" spans="1:2" x14ac:dyDescent="0.25">
      <c r="A191" s="12"/>
      <c r="B191" s="12"/>
    </row>
    <row r="192" spans="1:2" x14ac:dyDescent="0.25">
      <c r="A192" s="12"/>
      <c r="B192" s="12"/>
    </row>
    <row r="193" spans="1:2" x14ac:dyDescent="0.25">
      <c r="A193" s="12"/>
      <c r="B193" s="12"/>
    </row>
    <row r="194" spans="1:2" x14ac:dyDescent="0.25">
      <c r="A194" s="12"/>
      <c r="B194" s="12"/>
    </row>
    <row r="195" spans="1:2" x14ac:dyDescent="0.25">
      <c r="A195" s="12"/>
      <c r="B195" s="12"/>
    </row>
    <row r="196" spans="1:2" x14ac:dyDescent="0.25">
      <c r="A196" s="12"/>
      <c r="B196" s="12"/>
    </row>
    <row r="197" spans="1:2" x14ac:dyDescent="0.25">
      <c r="A197" s="12"/>
      <c r="B197" s="12"/>
    </row>
    <row r="198" spans="1:2" x14ac:dyDescent="0.25">
      <c r="A198" s="12"/>
      <c r="B198" s="12"/>
    </row>
    <row r="199" spans="1:2" x14ac:dyDescent="0.25">
      <c r="A199" s="12"/>
      <c r="B199" s="12"/>
    </row>
    <row r="200" spans="1:2" x14ac:dyDescent="0.25">
      <c r="A200" s="12"/>
      <c r="B200" s="12"/>
    </row>
    <row r="201" spans="1:2" x14ac:dyDescent="0.25">
      <c r="A201" s="12"/>
      <c r="B201" s="12"/>
    </row>
    <row r="202" spans="1:2" x14ac:dyDescent="0.25">
      <c r="A202" s="12"/>
      <c r="B202" s="12"/>
    </row>
    <row r="203" spans="1:2" x14ac:dyDescent="0.25">
      <c r="A203" s="12"/>
      <c r="B203" s="12"/>
    </row>
    <row r="204" spans="1:2" x14ac:dyDescent="0.25">
      <c r="A204" s="12"/>
      <c r="B204" s="12"/>
    </row>
    <row r="205" spans="1:2" x14ac:dyDescent="0.25">
      <c r="A205" s="12"/>
      <c r="B205" s="12"/>
    </row>
    <row r="206" spans="1:2" x14ac:dyDescent="0.25">
      <c r="A206" s="12"/>
      <c r="B206" s="12"/>
    </row>
    <row r="207" spans="1:2" x14ac:dyDescent="0.25">
      <c r="A207" s="12"/>
      <c r="B207" s="12"/>
    </row>
    <row r="208" spans="1:2" x14ac:dyDescent="0.25">
      <c r="A208" s="12"/>
      <c r="B208" s="12"/>
    </row>
    <row r="209" spans="1:2" x14ac:dyDescent="0.25">
      <c r="A209" s="12"/>
      <c r="B209" s="12"/>
    </row>
    <row r="210" spans="1:2" x14ac:dyDescent="0.25">
      <c r="A210" s="12"/>
      <c r="B210" s="12"/>
    </row>
    <row r="211" spans="1:2" x14ac:dyDescent="0.25">
      <c r="A211" s="12"/>
      <c r="B211" s="12"/>
    </row>
    <row r="212" spans="1:2" x14ac:dyDescent="0.25">
      <c r="A212" s="12"/>
      <c r="B212" s="12"/>
    </row>
    <row r="213" spans="1:2" x14ac:dyDescent="0.25">
      <c r="A213" s="12"/>
      <c r="B213" s="12"/>
    </row>
    <row r="214" spans="1:2" x14ac:dyDescent="0.25">
      <c r="A214" s="12"/>
      <c r="B214" s="12"/>
    </row>
    <row r="215" spans="1:2" x14ac:dyDescent="0.25">
      <c r="A215" s="12"/>
      <c r="B215" s="12"/>
    </row>
    <row r="216" spans="1:2" x14ac:dyDescent="0.25">
      <c r="A216" s="12"/>
      <c r="B216" s="12"/>
    </row>
    <row r="217" spans="1:2" x14ac:dyDescent="0.25">
      <c r="A217" s="12"/>
      <c r="B217" s="12"/>
    </row>
    <row r="218" spans="1:2" x14ac:dyDescent="0.25">
      <c r="A218" s="12"/>
      <c r="B218" s="12"/>
    </row>
    <row r="219" spans="1:2" x14ac:dyDescent="0.25">
      <c r="A219" s="12"/>
      <c r="B219" s="12"/>
    </row>
    <row r="220" spans="1:2" x14ac:dyDescent="0.25">
      <c r="A220" s="12"/>
      <c r="B220" s="12"/>
    </row>
    <row r="221" spans="1:2" x14ac:dyDescent="0.25">
      <c r="A221" s="12"/>
      <c r="B221" s="12"/>
    </row>
    <row r="222" spans="1:2" x14ac:dyDescent="0.25">
      <c r="A222" s="12"/>
      <c r="B222" s="12"/>
    </row>
    <row r="223" spans="1:2" x14ac:dyDescent="0.25">
      <c r="A223" s="12"/>
      <c r="B223" s="12"/>
    </row>
    <row r="224" spans="1:2" x14ac:dyDescent="0.25">
      <c r="A224" s="12"/>
      <c r="B224" s="12"/>
    </row>
    <row r="225" spans="1:2" x14ac:dyDescent="0.25">
      <c r="A225" s="12"/>
      <c r="B225" s="12"/>
    </row>
    <row r="226" spans="1:2" x14ac:dyDescent="0.25">
      <c r="A226" s="12"/>
      <c r="B226" s="12"/>
    </row>
    <row r="227" spans="1:2" x14ac:dyDescent="0.25">
      <c r="A227" s="12"/>
      <c r="B227" s="12"/>
    </row>
    <row r="228" spans="1:2" x14ac:dyDescent="0.25">
      <c r="A228" s="12"/>
      <c r="B228" s="12"/>
    </row>
    <row r="229" spans="1:2" x14ac:dyDescent="0.25">
      <c r="A229" s="12"/>
      <c r="B229" s="12"/>
    </row>
    <row r="230" spans="1:2" x14ac:dyDescent="0.25">
      <c r="A230" s="12"/>
      <c r="B230" s="12"/>
    </row>
    <row r="231" spans="1:2" x14ac:dyDescent="0.25">
      <c r="A231" s="12"/>
      <c r="B231" s="12"/>
    </row>
    <row r="232" spans="1:2" x14ac:dyDescent="0.25">
      <c r="A232" s="12"/>
      <c r="B232" s="12"/>
    </row>
    <row r="233" spans="1:2" x14ac:dyDescent="0.25">
      <c r="A233" s="12"/>
      <c r="B233" s="12"/>
    </row>
    <row r="234" spans="1:2" x14ac:dyDescent="0.25">
      <c r="A234" s="12"/>
      <c r="B234" s="12"/>
    </row>
    <row r="235" spans="1:2" x14ac:dyDescent="0.25">
      <c r="A235" s="12"/>
      <c r="B235" s="12"/>
    </row>
    <row r="236" spans="1:2" x14ac:dyDescent="0.25">
      <c r="A236" s="12"/>
      <c r="B236" s="12"/>
    </row>
    <row r="237" spans="1:2" x14ac:dyDescent="0.25">
      <c r="A237" s="12"/>
      <c r="B237" s="12"/>
    </row>
    <row r="238" spans="1:2" x14ac:dyDescent="0.25">
      <c r="A238" s="12"/>
      <c r="B238" s="12"/>
    </row>
    <row r="239" spans="1:2" x14ac:dyDescent="0.25">
      <c r="A239" s="12"/>
      <c r="B239" s="12"/>
    </row>
    <row r="240" spans="1:2" x14ac:dyDescent="0.25">
      <c r="A240" s="12"/>
      <c r="B240" s="12"/>
    </row>
    <row r="241" spans="1:2" x14ac:dyDescent="0.25">
      <c r="A241" s="12"/>
      <c r="B241" s="12"/>
    </row>
    <row r="242" spans="1:2" x14ac:dyDescent="0.25">
      <c r="A242" s="12"/>
      <c r="B242" s="12"/>
    </row>
    <row r="243" spans="1:2" x14ac:dyDescent="0.25">
      <c r="A243" s="12"/>
      <c r="B243" s="12"/>
    </row>
    <row r="244" spans="1:2" x14ac:dyDescent="0.25">
      <c r="A244" s="12"/>
      <c r="B244" s="12"/>
    </row>
    <row r="245" spans="1:2" x14ac:dyDescent="0.25">
      <c r="A245" s="12"/>
      <c r="B245" s="12"/>
    </row>
    <row r="246" spans="1:2" x14ac:dyDescent="0.25">
      <c r="A246" s="12"/>
      <c r="B246" s="12"/>
    </row>
    <row r="247" spans="1:2" x14ac:dyDescent="0.25">
      <c r="A247" s="12"/>
      <c r="B247" s="12"/>
    </row>
    <row r="248" spans="1:2" x14ac:dyDescent="0.25">
      <c r="A248" s="12"/>
      <c r="B248" s="12"/>
    </row>
    <row r="249" spans="1:2" x14ac:dyDescent="0.25">
      <c r="A249" s="12"/>
      <c r="B249" s="12"/>
    </row>
    <row r="250" spans="1:2" x14ac:dyDescent="0.25">
      <c r="A250" s="12"/>
      <c r="B250" s="12"/>
    </row>
    <row r="251" spans="1:2" x14ac:dyDescent="0.25">
      <c r="A251" s="12"/>
      <c r="B251" s="12"/>
    </row>
    <row r="252" spans="1:2" x14ac:dyDescent="0.25">
      <c r="A252" s="12"/>
      <c r="B252" s="12"/>
    </row>
    <row r="253" spans="1:2" x14ac:dyDescent="0.25">
      <c r="A253" s="12"/>
      <c r="B253" s="12"/>
    </row>
    <row r="254" spans="1:2" x14ac:dyDescent="0.25">
      <c r="A254" s="12"/>
      <c r="B254" s="12"/>
    </row>
    <row r="255" spans="1:2" x14ac:dyDescent="0.25">
      <c r="A255" s="12"/>
      <c r="B255" s="12"/>
    </row>
    <row r="256" spans="1:2" x14ac:dyDescent="0.25">
      <c r="A256" s="12"/>
      <c r="B256" s="12"/>
    </row>
    <row r="257" spans="1:2" x14ac:dyDescent="0.25">
      <c r="A257" s="12"/>
      <c r="B257" s="12"/>
    </row>
    <row r="258" spans="1:2" x14ac:dyDescent="0.25">
      <c r="A258" s="12"/>
      <c r="B258" s="12"/>
    </row>
    <row r="259" spans="1:2" x14ac:dyDescent="0.25">
      <c r="A259" s="12"/>
      <c r="B259" s="12"/>
    </row>
    <row r="260" spans="1:2" x14ac:dyDescent="0.25">
      <c r="A260" s="12"/>
      <c r="B260" s="12"/>
    </row>
    <row r="261" spans="1:2" x14ac:dyDescent="0.25">
      <c r="A261" s="12"/>
      <c r="B261" s="12"/>
    </row>
    <row r="262" spans="1:2" x14ac:dyDescent="0.25">
      <c r="A262" s="12"/>
      <c r="B262" s="12"/>
    </row>
    <row r="263" spans="1:2" x14ac:dyDescent="0.25">
      <c r="A263" s="12"/>
      <c r="B263" s="12"/>
    </row>
    <row r="264" spans="1:2" x14ac:dyDescent="0.25">
      <c r="A264" s="12"/>
      <c r="B264" s="12"/>
    </row>
    <row r="265" spans="1:2" x14ac:dyDescent="0.25">
      <c r="A265" s="12"/>
      <c r="B265" s="12"/>
    </row>
    <row r="266" spans="1:2" x14ac:dyDescent="0.25">
      <c r="A266" s="12"/>
      <c r="B266" s="12"/>
    </row>
    <row r="267" spans="1:2" x14ac:dyDescent="0.25">
      <c r="A267" s="12"/>
      <c r="B267" s="12"/>
    </row>
    <row r="268" spans="1:2" x14ac:dyDescent="0.25">
      <c r="A268" s="12"/>
      <c r="B268" s="12"/>
    </row>
    <row r="269" spans="1:2" x14ac:dyDescent="0.25">
      <c r="A269" s="12"/>
      <c r="B269" s="12"/>
    </row>
    <row r="270" spans="1:2" x14ac:dyDescent="0.25">
      <c r="A270" s="12"/>
      <c r="B270" s="12"/>
    </row>
    <row r="271" spans="1:2" x14ac:dyDescent="0.25">
      <c r="A271" s="12"/>
      <c r="B271" s="12"/>
    </row>
    <row r="272" spans="1:2" x14ac:dyDescent="0.25">
      <c r="A272" s="12"/>
      <c r="B272" s="12"/>
    </row>
    <row r="273" spans="1:2" x14ac:dyDescent="0.25">
      <c r="A273" s="12"/>
      <c r="B273" s="12"/>
    </row>
    <row r="274" spans="1:2" x14ac:dyDescent="0.25">
      <c r="A274" s="12"/>
      <c r="B274" s="12"/>
    </row>
    <row r="275" spans="1:2" x14ac:dyDescent="0.25">
      <c r="A275" s="12"/>
      <c r="B275" s="12"/>
    </row>
    <row r="276" spans="1:2" x14ac:dyDescent="0.25">
      <c r="A276" s="12"/>
      <c r="B276" s="12"/>
    </row>
    <row r="277" spans="1:2" x14ac:dyDescent="0.25">
      <c r="A277" s="12"/>
      <c r="B277" s="12"/>
    </row>
    <row r="278" spans="1:2" x14ac:dyDescent="0.25">
      <c r="A278" s="12"/>
      <c r="B278" s="12"/>
    </row>
    <row r="279" spans="1:2" x14ac:dyDescent="0.25">
      <c r="A279" s="12"/>
      <c r="B279" s="12"/>
    </row>
    <row r="280" spans="1:2" x14ac:dyDescent="0.25">
      <c r="A280" s="12"/>
      <c r="B280" s="12"/>
    </row>
    <row r="281" spans="1:2" x14ac:dyDescent="0.25">
      <c r="A281" s="12"/>
      <c r="B281" s="12"/>
    </row>
    <row r="282" spans="1:2" x14ac:dyDescent="0.25">
      <c r="A282" s="12"/>
      <c r="B282" s="12"/>
    </row>
    <row r="283" spans="1:2" x14ac:dyDescent="0.25">
      <c r="A283" s="12"/>
      <c r="B283" s="12"/>
    </row>
    <row r="284" spans="1:2" x14ac:dyDescent="0.25">
      <c r="A284" s="12"/>
      <c r="B284" s="12"/>
    </row>
    <row r="285" spans="1:2" x14ac:dyDescent="0.25">
      <c r="A285" s="12"/>
      <c r="B285" s="12"/>
    </row>
    <row r="286" spans="1:2" x14ac:dyDescent="0.25">
      <c r="A286" s="12"/>
      <c r="B286" s="12"/>
    </row>
    <row r="287" spans="1:2" x14ac:dyDescent="0.25">
      <c r="A287" s="12"/>
      <c r="B287" s="12"/>
    </row>
    <row r="288" spans="1:2" x14ac:dyDescent="0.25">
      <c r="A288" s="12"/>
      <c r="B288" s="12"/>
    </row>
    <row r="289" spans="1:2" x14ac:dyDescent="0.25">
      <c r="A289" s="12"/>
      <c r="B289" s="12"/>
    </row>
    <row r="290" spans="1:2" x14ac:dyDescent="0.25">
      <c r="A290" s="12"/>
      <c r="B290" s="12"/>
    </row>
    <row r="291" spans="1:2" x14ac:dyDescent="0.25">
      <c r="A291" s="12"/>
      <c r="B291" s="12"/>
    </row>
    <row r="292" spans="1:2" x14ac:dyDescent="0.25">
      <c r="A292" s="12"/>
      <c r="B292" s="12"/>
    </row>
    <row r="293" spans="1:2" x14ac:dyDescent="0.25">
      <c r="A293" s="12"/>
      <c r="B293" s="12"/>
    </row>
    <row r="294" spans="1:2" x14ac:dyDescent="0.25">
      <c r="A294" s="12"/>
      <c r="B294" s="12"/>
    </row>
    <row r="295" spans="1:2" x14ac:dyDescent="0.25">
      <c r="A295" s="12"/>
      <c r="B295" s="12"/>
    </row>
    <row r="296" spans="1:2" x14ac:dyDescent="0.25">
      <c r="A296" s="12"/>
      <c r="B296" s="12"/>
    </row>
    <row r="297" spans="1:2" x14ac:dyDescent="0.25">
      <c r="A297" s="12"/>
      <c r="B297" s="12"/>
    </row>
    <row r="298" spans="1:2" x14ac:dyDescent="0.25">
      <c r="A298" s="12"/>
      <c r="B298" s="12"/>
    </row>
    <row r="299" spans="1:2" x14ac:dyDescent="0.25">
      <c r="A299" s="12"/>
      <c r="B299" s="12"/>
    </row>
    <row r="300" spans="1:2" x14ac:dyDescent="0.25">
      <c r="A300" s="12"/>
      <c r="B300" s="12"/>
    </row>
    <row r="301" spans="1:2" x14ac:dyDescent="0.25">
      <c r="A301" s="12"/>
      <c r="B301" s="12"/>
    </row>
    <row r="302" spans="1:2" x14ac:dyDescent="0.25">
      <c r="A302" s="12"/>
      <c r="B302" s="12"/>
    </row>
    <row r="303" spans="1:2" x14ac:dyDescent="0.25">
      <c r="A303" s="12"/>
      <c r="B303" s="12"/>
    </row>
    <row r="304" spans="1:2" x14ac:dyDescent="0.25">
      <c r="A304" s="12"/>
      <c r="B304" s="12"/>
    </row>
    <row r="305" spans="1:2" x14ac:dyDescent="0.25">
      <c r="A305" s="12"/>
      <c r="B305" s="12"/>
    </row>
    <row r="306" spans="1:2" x14ac:dyDescent="0.25">
      <c r="A306" s="12"/>
      <c r="B306" s="12"/>
    </row>
    <row r="307" spans="1:2" x14ac:dyDescent="0.25">
      <c r="A307" s="12"/>
      <c r="B307" s="12"/>
    </row>
    <row r="308" spans="1:2" x14ac:dyDescent="0.25">
      <c r="A308" s="12"/>
      <c r="B308" s="12"/>
    </row>
    <row r="309" spans="1:2" x14ac:dyDescent="0.25">
      <c r="A309" s="12"/>
      <c r="B309" s="12"/>
    </row>
    <row r="310" spans="1:2" x14ac:dyDescent="0.25">
      <c r="A310" s="12"/>
      <c r="B310" s="12"/>
    </row>
    <row r="311" spans="1:2" x14ac:dyDescent="0.25">
      <c r="A311" s="12"/>
      <c r="B311" s="12"/>
    </row>
    <row r="312" spans="1:2" x14ac:dyDescent="0.25">
      <c r="A312" s="12"/>
      <c r="B312" s="12"/>
    </row>
    <row r="313" spans="1:2" x14ac:dyDescent="0.25">
      <c r="A313" s="12"/>
      <c r="B313" s="12"/>
    </row>
    <row r="314" spans="1:2" x14ac:dyDescent="0.25">
      <c r="A314" s="12"/>
      <c r="B314" s="12"/>
    </row>
    <row r="315" spans="1:2" x14ac:dyDescent="0.25">
      <c r="A315" s="12"/>
      <c r="B315" s="12"/>
    </row>
    <row r="316" spans="1:2" x14ac:dyDescent="0.25">
      <c r="A316" s="12"/>
      <c r="B316" s="12"/>
    </row>
    <row r="317" spans="1:2" x14ac:dyDescent="0.25">
      <c r="A317" s="12"/>
      <c r="B317" s="12"/>
    </row>
    <row r="318" spans="1:2" x14ac:dyDescent="0.25">
      <c r="A318" s="12"/>
      <c r="B318" s="12"/>
    </row>
    <row r="319" spans="1:2" x14ac:dyDescent="0.25">
      <c r="A319" s="12"/>
      <c r="B319" s="12"/>
    </row>
    <row r="320" spans="1:2" x14ac:dyDescent="0.25">
      <c r="A320" s="12"/>
      <c r="B320" s="12"/>
    </row>
    <row r="321" spans="1:2" x14ac:dyDescent="0.25">
      <c r="A321" s="12"/>
      <c r="B321" s="12"/>
    </row>
    <row r="322" spans="1:2" x14ac:dyDescent="0.25">
      <c r="A322" s="12"/>
      <c r="B322" s="12"/>
    </row>
    <row r="323" spans="1:2" x14ac:dyDescent="0.25">
      <c r="A323" s="12"/>
      <c r="B323" s="12"/>
    </row>
    <row r="324" spans="1:2" x14ac:dyDescent="0.25">
      <c r="A324" s="12"/>
      <c r="B324" s="12"/>
    </row>
    <row r="325" spans="1:2" x14ac:dyDescent="0.25">
      <c r="A325" s="12"/>
      <c r="B325" s="12"/>
    </row>
    <row r="326" spans="1:2" x14ac:dyDescent="0.25">
      <c r="A326" s="12"/>
      <c r="B326" s="12"/>
    </row>
    <row r="327" spans="1:2" x14ac:dyDescent="0.25">
      <c r="A327" s="12"/>
      <c r="B327" s="12"/>
    </row>
    <row r="328" spans="1:2" x14ac:dyDescent="0.25">
      <c r="A328" s="12"/>
      <c r="B328" s="12"/>
    </row>
    <row r="329" spans="1:2" x14ac:dyDescent="0.25">
      <c r="A329" s="12"/>
      <c r="B329" s="12"/>
    </row>
    <row r="330" spans="1:2" x14ac:dyDescent="0.25">
      <c r="A330" s="12"/>
      <c r="B330" s="12"/>
    </row>
    <row r="331" spans="1:2" x14ac:dyDescent="0.25">
      <c r="A331" s="12"/>
      <c r="B331" s="12"/>
    </row>
    <row r="332" spans="1:2" x14ac:dyDescent="0.25">
      <c r="A332" s="12"/>
      <c r="B332" s="12"/>
    </row>
    <row r="333" spans="1:2" x14ac:dyDescent="0.25">
      <c r="A333" s="12"/>
      <c r="B333" s="12"/>
    </row>
    <row r="334" spans="1:2" x14ac:dyDescent="0.25">
      <c r="A334" s="12"/>
      <c r="B334" s="12"/>
    </row>
    <row r="335" spans="1:2" x14ac:dyDescent="0.25">
      <c r="A335" s="12"/>
      <c r="B335" s="12"/>
    </row>
    <row r="336" spans="1:2" x14ac:dyDescent="0.25">
      <c r="A336" s="12"/>
      <c r="B336" s="12"/>
    </row>
    <row r="337" spans="1:2" x14ac:dyDescent="0.25">
      <c r="A337" s="12"/>
      <c r="B337" s="12"/>
    </row>
    <row r="338" spans="1:2" x14ac:dyDescent="0.25">
      <c r="A338" s="12"/>
      <c r="B338" s="12"/>
    </row>
    <row r="339" spans="1:2" x14ac:dyDescent="0.25">
      <c r="A339" s="12"/>
      <c r="B339" s="12"/>
    </row>
    <row r="340" spans="1:2" x14ac:dyDescent="0.25">
      <c r="A340" s="12"/>
      <c r="B340" s="12"/>
    </row>
    <row r="341" spans="1:2" x14ac:dyDescent="0.25">
      <c r="A341" s="12"/>
      <c r="B341" s="12"/>
    </row>
    <row r="342" spans="1:2" x14ac:dyDescent="0.25">
      <c r="A342" s="12"/>
      <c r="B342" s="12"/>
    </row>
    <row r="343" spans="1:2" x14ac:dyDescent="0.25">
      <c r="A343" s="12"/>
      <c r="B343" s="12"/>
    </row>
    <row r="344" spans="1:2" x14ac:dyDescent="0.25">
      <c r="A344" s="12"/>
      <c r="B344" s="12"/>
    </row>
    <row r="345" spans="1:2" x14ac:dyDescent="0.25">
      <c r="A345" s="12"/>
      <c r="B345" s="12"/>
    </row>
    <row r="346" spans="1:2" x14ac:dyDescent="0.25">
      <c r="A346" s="12"/>
      <c r="B346" s="12"/>
    </row>
    <row r="347" spans="1:2" x14ac:dyDescent="0.25">
      <c r="A347" s="12"/>
      <c r="B347" s="12"/>
    </row>
    <row r="348" spans="1:2" x14ac:dyDescent="0.25">
      <c r="A348" s="12"/>
      <c r="B348" s="12"/>
    </row>
    <row r="349" spans="1:2" x14ac:dyDescent="0.25">
      <c r="A349" s="12"/>
      <c r="B349" s="12"/>
    </row>
    <row r="350" spans="1:2" x14ac:dyDescent="0.25">
      <c r="A350" s="12"/>
      <c r="B350" s="12"/>
    </row>
    <row r="351" spans="1:2" x14ac:dyDescent="0.25">
      <c r="A351" s="12"/>
      <c r="B351" s="12"/>
    </row>
  </sheetData>
  <autoFilter ref="C30:I121"/>
  <mergeCells count="7">
    <mergeCell ref="C25:I25"/>
    <mergeCell ref="C3:I3"/>
    <mergeCell ref="C18:I18"/>
    <mergeCell ref="C21:I21"/>
    <mergeCell ref="C24:I24"/>
    <mergeCell ref="B5:I5"/>
    <mergeCell ref="C22:I22"/>
  </mergeCells>
  <hyperlinks>
    <hyperlink ref="C22" r:id="rId1"/>
    <hyperlink ref="C25" r:id="rId2"/>
  </hyperlinks>
  <printOptions horizontalCentered="1"/>
  <pageMargins left="0.25" right="0.25" top="0.75" bottom="0.75" header="0.3" footer="0.3"/>
  <pageSetup paperSize="119" scale="57" fitToHeight="0" orientation="landscape" r:id="rId3"/>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L197"/>
  <sheetViews>
    <sheetView showGridLines="0" zoomScalePageLayoutView="66" workbookViewId="0">
      <selection activeCell="R12" sqref="R12"/>
    </sheetView>
  </sheetViews>
  <sheetFormatPr baseColWidth="10" defaultRowHeight="15" x14ac:dyDescent="0.25"/>
  <cols>
    <col min="1" max="2" width="3.7109375" style="4" customWidth="1"/>
    <col min="3" max="3" width="22.5703125" style="12" customWidth="1"/>
    <col min="4" max="4" width="11.42578125" style="12"/>
    <col min="5" max="5" width="14.140625" style="12" customWidth="1"/>
    <col min="6" max="11" width="11.42578125" style="12"/>
    <col min="12" max="12" width="11.42578125" style="12" customWidth="1"/>
  </cols>
  <sheetData>
    <row r="1" spans="1:12" s="4" customFormat="1" ht="60" customHeight="1" x14ac:dyDescent="0.25">
      <c r="C1" s="12"/>
      <c r="D1" s="12"/>
      <c r="E1" s="12"/>
      <c r="F1" s="12"/>
      <c r="G1" s="12"/>
      <c r="H1" s="12"/>
      <c r="I1" s="12"/>
      <c r="J1" s="12"/>
      <c r="K1" s="12"/>
      <c r="L1" s="12"/>
    </row>
    <row r="2" spans="1:12" ht="82.5" customHeight="1" x14ac:dyDescent="0.25">
      <c r="A2" s="12"/>
      <c r="B2" s="12"/>
      <c r="C2" s="415" t="s">
        <v>596</v>
      </c>
      <c r="D2" s="415"/>
      <c r="E2" s="415"/>
      <c r="F2" s="415"/>
      <c r="G2" s="415"/>
      <c r="H2" s="415"/>
      <c r="I2" s="415"/>
      <c r="J2" s="415"/>
      <c r="K2" s="415"/>
      <c r="L2" s="415"/>
    </row>
    <row r="3" spans="1:12" s="4" customFormat="1" ht="15" customHeight="1" x14ac:dyDescent="0.25">
      <c r="A3" s="12"/>
      <c r="B3" s="265" t="s">
        <v>387</v>
      </c>
      <c r="C3" s="12"/>
      <c r="D3" s="108"/>
      <c r="E3" s="108"/>
      <c r="F3" s="108"/>
      <c r="G3" s="108"/>
      <c r="H3" s="108"/>
      <c r="I3" s="108"/>
      <c r="J3" s="108"/>
      <c r="K3" s="108"/>
      <c r="L3" s="108"/>
    </row>
    <row r="4" spans="1:12" s="4" customFormat="1" ht="27.75" customHeight="1" x14ac:dyDescent="0.25">
      <c r="A4" s="12"/>
      <c r="B4" s="416" t="s">
        <v>414</v>
      </c>
      <c r="C4" s="416"/>
      <c r="D4" s="416"/>
      <c r="E4" s="416"/>
      <c r="F4" s="416"/>
      <c r="G4" s="416"/>
      <c r="H4" s="416"/>
      <c r="I4" s="416"/>
      <c r="J4" s="416"/>
      <c r="K4" s="416"/>
      <c r="L4" s="416"/>
    </row>
    <row r="5" spans="1:12" s="4" customFormat="1" ht="15" customHeight="1" x14ac:dyDescent="0.25">
      <c r="A5" s="12"/>
      <c r="B5" s="178" t="s">
        <v>415</v>
      </c>
      <c r="C5" s="12"/>
      <c r="D5" s="108"/>
      <c r="E5" s="108"/>
      <c r="F5" s="108"/>
      <c r="G5" s="108"/>
      <c r="H5" s="108"/>
      <c r="I5" s="108"/>
      <c r="J5" s="108"/>
      <c r="K5" s="108"/>
      <c r="L5" s="108"/>
    </row>
    <row r="6" spans="1:12" s="4" customFormat="1" ht="15" customHeight="1" x14ac:dyDescent="0.25">
      <c r="A6" s="12"/>
      <c r="B6" s="178" t="s">
        <v>416</v>
      </c>
      <c r="C6" s="12"/>
      <c r="D6" s="108"/>
      <c r="E6" s="108"/>
      <c r="F6" s="108"/>
      <c r="G6" s="108"/>
      <c r="H6" s="108"/>
      <c r="I6" s="108"/>
      <c r="J6" s="108"/>
      <c r="K6" s="108"/>
      <c r="L6" s="108"/>
    </row>
    <row r="7" spans="1:12" s="4" customFormat="1" ht="15" customHeight="1" x14ac:dyDescent="0.25">
      <c r="A7" s="12"/>
      <c r="B7" s="178"/>
      <c r="C7" s="12"/>
      <c r="D7" s="108"/>
      <c r="E7" s="108"/>
      <c r="F7" s="108"/>
      <c r="G7" s="108"/>
      <c r="H7" s="108"/>
      <c r="I7" s="108"/>
      <c r="J7" s="108"/>
      <c r="K7" s="108"/>
      <c r="L7" s="108"/>
    </row>
    <row r="8" spans="1:12" s="4" customFormat="1" ht="15" customHeight="1" x14ac:dyDescent="0.25">
      <c r="A8" s="12"/>
      <c r="B8" s="178" t="s">
        <v>391</v>
      </c>
      <c r="C8" s="12"/>
      <c r="D8" s="108"/>
      <c r="E8" s="108"/>
      <c r="F8" s="108"/>
      <c r="G8" s="108"/>
      <c r="H8" s="108"/>
      <c r="I8" s="108"/>
      <c r="J8" s="108"/>
      <c r="K8" s="108"/>
      <c r="L8" s="108"/>
    </row>
    <row r="9" spans="1:12" s="4" customFormat="1" ht="15" customHeight="1" x14ac:dyDescent="0.25">
      <c r="A9" s="12"/>
      <c r="B9" s="178"/>
      <c r="C9" s="12"/>
      <c r="D9" s="108"/>
      <c r="E9" s="108"/>
      <c r="F9" s="108"/>
      <c r="G9" s="108"/>
      <c r="H9" s="108"/>
      <c r="I9" s="108"/>
      <c r="J9" s="108"/>
      <c r="K9" s="108"/>
      <c r="L9" s="108"/>
    </row>
    <row r="10" spans="1:12" s="4" customFormat="1" ht="15" customHeight="1" x14ac:dyDescent="0.25">
      <c r="A10" s="12"/>
      <c r="B10" s="265" t="s">
        <v>392</v>
      </c>
      <c r="C10" s="12"/>
      <c r="D10" s="108"/>
      <c r="E10" s="108"/>
      <c r="F10" s="108"/>
      <c r="G10" s="108"/>
      <c r="H10" s="108"/>
      <c r="I10" s="108"/>
      <c r="J10" s="108"/>
      <c r="K10" s="108"/>
      <c r="L10" s="108"/>
    </row>
    <row r="11" spans="1:12" s="4" customFormat="1" ht="15" customHeight="1" x14ac:dyDescent="0.25">
      <c r="A11" s="12"/>
      <c r="B11" s="178" t="s">
        <v>417</v>
      </c>
      <c r="C11" s="12"/>
      <c r="D11" s="108"/>
      <c r="E11" s="108"/>
      <c r="F11" s="108"/>
      <c r="G11" s="108"/>
      <c r="H11" s="108"/>
      <c r="I11" s="108"/>
      <c r="J11" s="108"/>
      <c r="K11" s="108"/>
      <c r="L11" s="108"/>
    </row>
    <row r="12" spans="1:12" s="4" customFormat="1" ht="15" customHeight="1" x14ac:dyDescent="0.25">
      <c r="A12" s="12"/>
      <c r="B12" s="331" t="s">
        <v>478</v>
      </c>
      <c r="C12" s="178" t="s">
        <v>598</v>
      </c>
      <c r="D12" s="108"/>
      <c r="E12" s="108"/>
      <c r="F12" s="108"/>
      <c r="G12" s="108"/>
      <c r="H12" s="108"/>
      <c r="I12" s="108"/>
      <c r="J12" s="108"/>
      <c r="K12" s="108"/>
      <c r="L12" s="108"/>
    </row>
    <row r="13" spans="1:12" s="4" customFormat="1" ht="15" customHeight="1" x14ac:dyDescent="0.25">
      <c r="A13" s="12"/>
      <c r="B13" s="331" t="s">
        <v>478</v>
      </c>
      <c r="C13" s="178" t="s">
        <v>597</v>
      </c>
      <c r="D13" s="108"/>
      <c r="E13" s="108"/>
      <c r="F13" s="108"/>
      <c r="G13" s="108"/>
      <c r="H13" s="108"/>
      <c r="I13" s="108"/>
      <c r="J13" s="108"/>
      <c r="K13" s="108"/>
      <c r="L13" s="108"/>
    </row>
    <row r="14" spans="1:12" s="4" customFormat="1" ht="15" customHeight="1" x14ac:dyDescent="0.25">
      <c r="A14" s="12"/>
      <c r="B14" s="12"/>
      <c r="C14" s="178"/>
      <c r="D14" s="108"/>
      <c r="E14" s="108"/>
      <c r="F14" s="108"/>
      <c r="G14" s="108"/>
      <c r="H14" s="108"/>
      <c r="I14" s="108"/>
      <c r="J14" s="108"/>
      <c r="K14" s="108"/>
      <c r="L14" s="108"/>
    </row>
    <row r="15" spans="1:12" s="4" customFormat="1" ht="27.75" customHeight="1" x14ac:dyDescent="0.25">
      <c r="A15" s="12"/>
      <c r="B15" s="416" t="s">
        <v>418</v>
      </c>
      <c r="C15" s="416"/>
      <c r="D15" s="416"/>
      <c r="E15" s="416"/>
      <c r="F15" s="416"/>
      <c r="G15" s="416"/>
      <c r="H15" s="416"/>
      <c r="I15" s="416"/>
      <c r="J15" s="416"/>
      <c r="K15" s="416"/>
      <c r="L15" s="416"/>
    </row>
    <row r="16" spans="1:12" s="4" customFormat="1" ht="15" customHeight="1" x14ac:dyDescent="0.25">
      <c r="A16" s="12"/>
      <c r="B16" s="12"/>
      <c r="C16" s="178"/>
      <c r="D16" s="108"/>
      <c r="E16" s="108"/>
      <c r="F16" s="108"/>
      <c r="G16" s="108"/>
      <c r="H16" s="108"/>
      <c r="I16" s="108"/>
      <c r="J16" s="108"/>
      <c r="K16" s="108"/>
      <c r="L16" s="108"/>
    </row>
    <row r="17" spans="1:12" s="4" customFormat="1" ht="15" customHeight="1" x14ac:dyDescent="0.25">
      <c r="A17" s="12"/>
      <c r="B17" s="178" t="s">
        <v>413</v>
      </c>
      <c r="C17" s="12"/>
      <c r="D17" s="108"/>
      <c r="E17" s="108"/>
      <c r="F17" s="108"/>
      <c r="G17" s="108"/>
      <c r="H17" s="108"/>
      <c r="I17" s="108"/>
      <c r="J17" s="108"/>
      <c r="K17" s="108"/>
      <c r="L17" s="108"/>
    </row>
    <row r="18" spans="1:12" s="4" customFormat="1" ht="15" customHeight="1" x14ac:dyDescent="0.25">
      <c r="A18" s="12"/>
      <c r="B18" s="331" t="s">
        <v>478</v>
      </c>
      <c r="C18" s="178" t="s">
        <v>599</v>
      </c>
      <c r="D18" s="108"/>
      <c r="E18" s="108"/>
      <c r="F18" s="108"/>
      <c r="G18" s="108"/>
      <c r="H18" s="108"/>
      <c r="I18" s="108"/>
      <c r="J18" s="108"/>
      <c r="K18" s="108"/>
      <c r="L18" s="108"/>
    </row>
    <row r="19" spans="1:12" s="4" customFormat="1" ht="15" customHeight="1" x14ac:dyDescent="0.25">
      <c r="A19" s="12"/>
      <c r="B19" s="12"/>
      <c r="C19" s="178"/>
      <c r="D19" s="108"/>
      <c r="E19" s="108"/>
      <c r="F19" s="108"/>
      <c r="G19" s="108"/>
      <c r="H19" s="108"/>
      <c r="I19" s="108"/>
      <c r="J19" s="108"/>
      <c r="K19" s="108"/>
      <c r="L19" s="108"/>
    </row>
    <row r="20" spans="1:12" s="4" customFormat="1" ht="15" customHeight="1" x14ac:dyDescent="0.25">
      <c r="A20" s="12"/>
      <c r="B20" s="265" t="s">
        <v>395</v>
      </c>
      <c r="C20" s="12"/>
      <c r="D20" s="108"/>
      <c r="E20" s="108"/>
      <c r="F20" s="108"/>
      <c r="G20" s="108"/>
      <c r="H20" s="108"/>
      <c r="I20" s="108"/>
      <c r="J20" s="108"/>
      <c r="K20" s="108"/>
      <c r="L20" s="108"/>
    </row>
    <row r="21" spans="1:12" s="4" customFormat="1" ht="15" customHeight="1" x14ac:dyDescent="0.25">
      <c r="A21" s="12"/>
      <c r="B21" s="331" t="s">
        <v>478</v>
      </c>
      <c r="C21" s="178" t="s">
        <v>16</v>
      </c>
      <c r="D21" s="108"/>
      <c r="E21" s="108"/>
      <c r="F21" s="108"/>
      <c r="G21" s="108"/>
      <c r="H21" s="108"/>
      <c r="I21" s="108"/>
      <c r="J21" s="108"/>
      <c r="K21" s="108"/>
      <c r="L21" s="108"/>
    </row>
    <row r="22" spans="1:12" s="4" customFormat="1" ht="15" customHeight="1" x14ac:dyDescent="0.25">
      <c r="A22" s="12"/>
      <c r="B22" s="331" t="s">
        <v>478</v>
      </c>
      <c r="C22" s="178" t="s">
        <v>600</v>
      </c>
      <c r="D22" s="108"/>
      <c r="E22" s="108"/>
      <c r="F22" s="108"/>
      <c r="G22" s="108"/>
      <c r="H22" s="108"/>
      <c r="I22" s="108"/>
      <c r="J22" s="108"/>
      <c r="K22" s="108"/>
      <c r="L22" s="108"/>
    </row>
    <row r="23" spans="1:12" s="4" customFormat="1" ht="15" customHeight="1" x14ac:dyDescent="0.25">
      <c r="A23" s="12"/>
      <c r="B23" s="331" t="s">
        <v>478</v>
      </c>
      <c r="C23" s="178" t="s">
        <v>601</v>
      </c>
      <c r="D23" s="108"/>
      <c r="E23" s="108"/>
      <c r="F23" s="108"/>
      <c r="G23" s="108"/>
      <c r="H23" s="108"/>
      <c r="I23" s="108"/>
      <c r="J23" s="108"/>
      <c r="K23" s="108"/>
      <c r="L23" s="108"/>
    </row>
    <row r="24" spans="1:12" s="4" customFormat="1" ht="15" customHeight="1" x14ac:dyDescent="0.25">
      <c r="A24" s="12"/>
      <c r="B24" s="331" t="s">
        <v>478</v>
      </c>
      <c r="C24" s="178" t="s">
        <v>602</v>
      </c>
      <c r="D24" s="108"/>
      <c r="E24" s="108"/>
      <c r="F24" s="108"/>
      <c r="G24" s="108"/>
      <c r="H24" s="108"/>
      <c r="I24" s="108"/>
      <c r="J24" s="108"/>
      <c r="K24" s="108"/>
      <c r="L24" s="108"/>
    </row>
    <row r="25" spans="1:12" s="4" customFormat="1" ht="15" customHeight="1" x14ac:dyDescent="0.25">
      <c r="A25" s="12"/>
      <c r="B25" s="331" t="s">
        <v>478</v>
      </c>
      <c r="C25" s="178" t="s">
        <v>572</v>
      </c>
      <c r="D25" s="108"/>
      <c r="E25" s="108"/>
      <c r="F25" s="108"/>
      <c r="G25" s="108"/>
      <c r="H25" s="108"/>
      <c r="I25" s="108"/>
      <c r="J25" s="108"/>
      <c r="K25" s="108"/>
      <c r="L25" s="108"/>
    </row>
    <row r="26" spans="1:12" s="4" customFormat="1" ht="38.25" customHeight="1" x14ac:dyDescent="0.25">
      <c r="A26" s="12"/>
      <c r="B26" s="331" t="s">
        <v>478</v>
      </c>
      <c r="C26" s="416" t="s">
        <v>603</v>
      </c>
      <c r="D26" s="416"/>
      <c r="E26" s="416"/>
      <c r="F26" s="416"/>
      <c r="G26" s="416"/>
      <c r="H26" s="416"/>
      <c r="I26" s="416"/>
      <c r="J26" s="416"/>
      <c r="K26" s="416"/>
      <c r="L26" s="416"/>
    </row>
    <row r="27" spans="1:12" s="4" customFormat="1" ht="15" customHeight="1" x14ac:dyDescent="0.25">
      <c r="A27" s="12"/>
      <c r="B27" s="331" t="s">
        <v>478</v>
      </c>
      <c r="C27" s="178" t="s">
        <v>574</v>
      </c>
      <c r="D27" s="108"/>
      <c r="E27" s="108"/>
      <c r="F27" s="108"/>
      <c r="G27" s="108"/>
      <c r="H27" s="108"/>
      <c r="I27" s="108"/>
      <c r="J27" s="108"/>
      <c r="K27" s="108"/>
      <c r="L27" s="108"/>
    </row>
    <row r="28" spans="1:12" x14ac:dyDescent="0.25">
      <c r="A28" s="12"/>
      <c r="B28" s="12"/>
      <c r="C28" s="61"/>
      <c r="D28" s="61"/>
      <c r="E28" s="61"/>
      <c r="F28" s="61"/>
      <c r="G28" s="61"/>
      <c r="H28" s="61"/>
      <c r="I28" s="61"/>
      <c r="J28" s="61"/>
      <c r="K28" s="61"/>
      <c r="L28" s="61"/>
    </row>
    <row r="29" spans="1:12" x14ac:dyDescent="0.25">
      <c r="A29" s="12"/>
      <c r="B29" s="12"/>
      <c r="C29" s="226"/>
      <c r="D29" s="168"/>
      <c r="E29" s="413" t="s">
        <v>23</v>
      </c>
      <c r="F29" s="413"/>
      <c r="G29" s="413"/>
      <c r="H29" s="413"/>
      <c r="I29" s="414" t="s">
        <v>35</v>
      </c>
      <c r="J29" s="414"/>
      <c r="K29" s="414"/>
      <c r="L29" s="414"/>
    </row>
    <row r="30" spans="1:12" ht="76.5" x14ac:dyDescent="0.25">
      <c r="A30" s="12"/>
      <c r="B30" s="12"/>
      <c r="C30" s="412" t="s">
        <v>20</v>
      </c>
      <c r="D30" s="182" t="s">
        <v>21</v>
      </c>
      <c r="E30" s="182" t="s">
        <v>22</v>
      </c>
      <c r="F30" s="182" t="s">
        <v>33</v>
      </c>
      <c r="G30" s="179" t="s">
        <v>38</v>
      </c>
      <c r="H30" s="179" t="s">
        <v>38</v>
      </c>
      <c r="I30" s="182" t="s">
        <v>36</v>
      </c>
      <c r="J30" s="182" t="s">
        <v>37</v>
      </c>
      <c r="K30" s="179" t="s">
        <v>39</v>
      </c>
      <c r="L30" s="179" t="s">
        <v>40</v>
      </c>
    </row>
    <row r="31" spans="1:12" ht="25.5" x14ac:dyDescent="0.25">
      <c r="A31" s="12"/>
      <c r="B31" s="12"/>
      <c r="C31" s="412"/>
      <c r="D31" s="183" t="s">
        <v>32</v>
      </c>
      <c r="E31" s="179" t="s">
        <v>207</v>
      </c>
      <c r="F31" s="179" t="s">
        <v>243</v>
      </c>
      <c r="G31" s="182" t="s">
        <v>244</v>
      </c>
      <c r="H31" s="182" t="s">
        <v>245</v>
      </c>
      <c r="I31" s="179" t="s">
        <v>207</v>
      </c>
      <c r="J31" s="179" t="s">
        <v>243</v>
      </c>
      <c r="K31" s="182" t="s">
        <v>244</v>
      </c>
      <c r="L31" s="182" t="s">
        <v>245</v>
      </c>
    </row>
    <row r="32" spans="1:12" x14ac:dyDescent="0.25">
      <c r="A32" s="12"/>
      <c r="B32" s="12"/>
      <c r="C32" s="123" t="s">
        <v>25</v>
      </c>
      <c r="D32" s="275"/>
      <c r="E32" s="276">
        <v>53</v>
      </c>
      <c r="F32" s="277">
        <f>D32*E32</f>
        <v>0</v>
      </c>
      <c r="G32" s="277">
        <f>F32/1000</f>
        <v>0</v>
      </c>
      <c r="H32" s="277">
        <f>F32/1000000</f>
        <v>0</v>
      </c>
      <c r="I32" s="276">
        <v>60</v>
      </c>
      <c r="J32" s="277">
        <f>D32*I32</f>
        <v>0</v>
      </c>
      <c r="K32" s="277">
        <f>J32/1000</f>
        <v>0</v>
      </c>
      <c r="L32" s="277">
        <f>J32/1000000</f>
        <v>0</v>
      </c>
    </row>
    <row r="33" spans="1:12" x14ac:dyDescent="0.25">
      <c r="A33" s="12"/>
      <c r="B33" s="12"/>
      <c r="C33" s="123" t="s">
        <v>24</v>
      </c>
      <c r="D33" s="275"/>
      <c r="E33" s="276">
        <v>121</v>
      </c>
      <c r="F33" s="277">
        <f t="shared" ref="F33:F39" si="0">D33*E33</f>
        <v>0</v>
      </c>
      <c r="G33" s="277">
        <f t="shared" ref="G33:G39" si="1">F33/1000</f>
        <v>0</v>
      </c>
      <c r="H33" s="277">
        <f t="shared" ref="H33:H39" si="2">F33/1000000</f>
        <v>0</v>
      </c>
      <c r="I33" s="276">
        <v>60</v>
      </c>
      <c r="J33" s="277">
        <f t="shared" ref="J33:J39" si="3">D33*I33</f>
        <v>0</v>
      </c>
      <c r="K33" s="277">
        <f t="shared" ref="K33:K39" si="4">J33/1000</f>
        <v>0</v>
      </c>
      <c r="L33" s="277">
        <f t="shared" ref="L33:L39" si="5">J33/1000000</f>
        <v>0</v>
      </c>
    </row>
    <row r="34" spans="1:12" x14ac:dyDescent="0.25">
      <c r="A34" s="12"/>
      <c r="B34" s="12"/>
      <c r="C34" s="180" t="s">
        <v>30</v>
      </c>
      <c r="D34" s="275"/>
      <c r="E34" s="276">
        <v>5</v>
      </c>
      <c r="F34" s="277">
        <f t="shared" si="0"/>
        <v>0</v>
      </c>
      <c r="G34" s="277">
        <f t="shared" si="1"/>
        <v>0</v>
      </c>
      <c r="H34" s="277">
        <f t="shared" si="2"/>
        <v>0</v>
      </c>
      <c r="I34" s="276">
        <v>7.8</v>
      </c>
      <c r="J34" s="277">
        <f t="shared" si="3"/>
        <v>0</v>
      </c>
      <c r="K34" s="277">
        <f t="shared" si="4"/>
        <v>0</v>
      </c>
      <c r="L34" s="277">
        <f t="shared" si="5"/>
        <v>0</v>
      </c>
    </row>
    <row r="35" spans="1:12" x14ac:dyDescent="0.25">
      <c r="A35" s="12"/>
      <c r="B35" s="12"/>
      <c r="C35" s="180" t="s">
        <v>26</v>
      </c>
      <c r="D35" s="275"/>
      <c r="E35" s="276">
        <v>5</v>
      </c>
      <c r="F35" s="277">
        <f t="shared" si="0"/>
        <v>0</v>
      </c>
      <c r="G35" s="277">
        <f t="shared" si="1"/>
        <v>0</v>
      </c>
      <c r="H35" s="277">
        <f t="shared" si="2"/>
        <v>0</v>
      </c>
      <c r="I35" s="276">
        <v>5.6</v>
      </c>
      <c r="J35" s="277">
        <f t="shared" si="3"/>
        <v>0</v>
      </c>
      <c r="K35" s="277">
        <f t="shared" si="4"/>
        <v>0</v>
      </c>
      <c r="L35" s="277">
        <f t="shared" si="5"/>
        <v>0</v>
      </c>
    </row>
    <row r="36" spans="1:12" x14ac:dyDescent="0.25">
      <c r="A36" s="12"/>
      <c r="B36" s="12"/>
      <c r="C36" s="180" t="s">
        <v>27</v>
      </c>
      <c r="D36" s="275"/>
      <c r="E36" s="276">
        <v>18</v>
      </c>
      <c r="F36" s="277">
        <f t="shared" si="0"/>
        <v>0</v>
      </c>
      <c r="G36" s="277">
        <f t="shared" si="1"/>
        <v>0</v>
      </c>
      <c r="H36" s="277">
        <f t="shared" si="2"/>
        <v>0</v>
      </c>
      <c r="I36" s="276">
        <v>1.92</v>
      </c>
      <c r="J36" s="277">
        <f t="shared" si="3"/>
        <v>0</v>
      </c>
      <c r="K36" s="277">
        <f t="shared" si="4"/>
        <v>0</v>
      </c>
      <c r="L36" s="277">
        <f t="shared" si="5"/>
        <v>0</v>
      </c>
    </row>
    <row r="37" spans="1:12" x14ac:dyDescent="0.25">
      <c r="A37" s="12"/>
      <c r="B37" s="12"/>
      <c r="C37" s="180" t="s">
        <v>28</v>
      </c>
      <c r="D37" s="275"/>
      <c r="E37" s="276">
        <v>10</v>
      </c>
      <c r="F37" s="277">
        <f t="shared" si="0"/>
        <v>0</v>
      </c>
      <c r="G37" s="277">
        <f t="shared" si="1"/>
        <v>0</v>
      </c>
      <c r="H37" s="277">
        <f t="shared" si="2"/>
        <v>0</v>
      </c>
      <c r="I37" s="276">
        <v>0.9</v>
      </c>
      <c r="J37" s="277">
        <f t="shared" si="3"/>
        <v>0</v>
      </c>
      <c r="K37" s="277">
        <f t="shared" si="4"/>
        <v>0</v>
      </c>
      <c r="L37" s="277">
        <f t="shared" si="5"/>
        <v>0</v>
      </c>
    </row>
    <row r="38" spans="1:12" x14ac:dyDescent="0.25">
      <c r="A38" s="12"/>
      <c r="B38" s="12"/>
      <c r="C38" s="180" t="s">
        <v>29</v>
      </c>
      <c r="D38" s="275"/>
      <c r="E38" s="276">
        <v>1</v>
      </c>
      <c r="F38" s="277">
        <f t="shared" si="0"/>
        <v>0</v>
      </c>
      <c r="G38" s="277">
        <f t="shared" si="1"/>
        <v>0</v>
      </c>
      <c r="H38" s="277">
        <f t="shared" si="2"/>
        <v>0</v>
      </c>
      <c r="I38" s="276">
        <v>16</v>
      </c>
      <c r="J38" s="277">
        <f t="shared" si="3"/>
        <v>0</v>
      </c>
      <c r="K38" s="277">
        <f t="shared" si="4"/>
        <v>0</v>
      </c>
      <c r="L38" s="277">
        <f t="shared" si="5"/>
        <v>0</v>
      </c>
    </row>
    <row r="39" spans="1:12" x14ac:dyDescent="0.25">
      <c r="A39" s="12"/>
      <c r="B39" s="12"/>
      <c r="C39" s="180" t="s">
        <v>31</v>
      </c>
      <c r="D39" s="275"/>
      <c r="E39" s="276">
        <v>1.5714E-4</v>
      </c>
      <c r="F39" s="277">
        <f t="shared" si="0"/>
        <v>0</v>
      </c>
      <c r="G39" s="277">
        <f t="shared" si="1"/>
        <v>0</v>
      </c>
      <c r="H39" s="277">
        <f t="shared" si="2"/>
        <v>0</v>
      </c>
      <c r="I39" s="276">
        <v>0.56000000000000005</v>
      </c>
      <c r="J39" s="277">
        <f t="shared" si="3"/>
        <v>0</v>
      </c>
      <c r="K39" s="277">
        <f t="shared" si="4"/>
        <v>0</v>
      </c>
      <c r="L39" s="277">
        <f t="shared" si="5"/>
        <v>0</v>
      </c>
    </row>
    <row r="40" spans="1:12" x14ac:dyDescent="0.25">
      <c r="A40" s="12"/>
      <c r="B40" s="12"/>
      <c r="C40" s="180" t="s">
        <v>34</v>
      </c>
      <c r="D40" s="278"/>
      <c r="E40" s="278"/>
      <c r="F40" s="278"/>
      <c r="G40" s="277">
        <f>SUM(G32:G39)</f>
        <v>0</v>
      </c>
      <c r="H40" s="279">
        <f>SUM(H32:H39)</f>
        <v>0</v>
      </c>
      <c r="I40" s="278"/>
      <c r="J40" s="278"/>
      <c r="K40" s="277">
        <f>SUM(K32:K39)</f>
        <v>0</v>
      </c>
      <c r="L40" s="279">
        <f>SUM(L32:L39)</f>
        <v>0</v>
      </c>
    </row>
    <row r="41" spans="1:12" x14ac:dyDescent="0.25">
      <c r="A41" s="12"/>
      <c r="B41" s="12"/>
      <c r="C41" s="61"/>
      <c r="D41" s="61"/>
      <c r="E41" s="61"/>
      <c r="F41" s="61"/>
      <c r="G41" s="61"/>
      <c r="H41" s="61"/>
      <c r="I41" s="61"/>
      <c r="J41" s="61"/>
      <c r="K41" s="61"/>
      <c r="L41" s="61"/>
    </row>
    <row r="42" spans="1:12" x14ac:dyDescent="0.25">
      <c r="A42" s="12"/>
      <c r="B42" s="12"/>
      <c r="C42" s="61"/>
      <c r="D42" s="61"/>
      <c r="E42" s="61"/>
      <c r="F42" s="61"/>
      <c r="G42" s="61"/>
      <c r="H42" s="61"/>
      <c r="I42" s="61"/>
      <c r="J42" s="61"/>
      <c r="K42" s="61"/>
      <c r="L42" s="61"/>
    </row>
    <row r="43" spans="1:12" x14ac:dyDescent="0.25">
      <c r="A43" s="12"/>
      <c r="B43" s="12"/>
      <c r="C43" s="61"/>
      <c r="D43" s="61"/>
      <c r="E43" s="61"/>
      <c r="F43" s="61"/>
      <c r="G43" s="61"/>
      <c r="H43" s="61"/>
      <c r="I43" s="61"/>
      <c r="J43" s="61"/>
      <c r="K43" s="61"/>
      <c r="L43" s="61"/>
    </row>
    <row r="44" spans="1:12" x14ac:dyDescent="0.25">
      <c r="A44" s="12"/>
      <c r="B44" s="12"/>
      <c r="C44" s="61"/>
      <c r="D44" s="61"/>
      <c r="E44" s="61"/>
      <c r="F44" s="61"/>
      <c r="G44" s="61"/>
      <c r="H44" s="61"/>
      <c r="I44" s="61"/>
      <c r="J44" s="61"/>
      <c r="K44" s="61"/>
      <c r="L44" s="61"/>
    </row>
    <row r="45" spans="1:12" x14ac:dyDescent="0.25">
      <c r="A45" s="12"/>
      <c r="B45" s="12"/>
      <c r="C45" s="61"/>
      <c r="D45" s="61"/>
      <c r="E45" s="61"/>
      <c r="F45" s="61"/>
      <c r="G45" s="61"/>
      <c r="H45" s="61"/>
      <c r="I45" s="61"/>
      <c r="J45" s="61"/>
      <c r="K45" s="61"/>
      <c r="L45" s="61"/>
    </row>
    <row r="46" spans="1:12" x14ac:dyDescent="0.25">
      <c r="A46" s="12"/>
      <c r="B46" s="12"/>
      <c r="C46" s="61"/>
      <c r="D46" s="61"/>
      <c r="E46" s="61"/>
      <c r="F46" s="61"/>
      <c r="G46" s="61"/>
      <c r="H46" s="61"/>
      <c r="I46" s="61"/>
      <c r="J46" s="61"/>
      <c r="K46" s="61"/>
      <c r="L46" s="61"/>
    </row>
    <row r="47" spans="1:12" x14ac:dyDescent="0.25">
      <c r="A47" s="12"/>
      <c r="B47" s="12"/>
      <c r="C47" s="61"/>
      <c r="D47" s="61"/>
      <c r="E47" s="61"/>
      <c r="F47" s="61"/>
      <c r="G47" s="61"/>
      <c r="H47" s="61"/>
      <c r="I47" s="61"/>
      <c r="J47" s="61"/>
      <c r="K47" s="61"/>
      <c r="L47" s="61"/>
    </row>
    <row r="48" spans="1:12" x14ac:dyDescent="0.25">
      <c r="A48" s="12"/>
      <c r="B48" s="12"/>
    </row>
    <row r="49" spans="1:2" x14ac:dyDescent="0.25">
      <c r="A49" s="12"/>
      <c r="B49" s="12"/>
    </row>
    <row r="50" spans="1:2" x14ac:dyDescent="0.25">
      <c r="A50" s="12"/>
      <c r="B50" s="12"/>
    </row>
    <row r="51" spans="1:2" x14ac:dyDescent="0.25">
      <c r="A51" s="12"/>
      <c r="B51" s="12"/>
    </row>
    <row r="52" spans="1:2" x14ac:dyDescent="0.25">
      <c r="A52" s="12"/>
      <c r="B52" s="12"/>
    </row>
    <row r="53" spans="1:2" x14ac:dyDescent="0.25">
      <c r="A53" s="12"/>
      <c r="B53" s="12"/>
    </row>
    <row r="54" spans="1:2" x14ac:dyDescent="0.25">
      <c r="A54" s="12"/>
      <c r="B54" s="12"/>
    </row>
    <row r="55" spans="1:2" x14ac:dyDescent="0.25">
      <c r="A55" s="12"/>
      <c r="B55" s="12"/>
    </row>
    <row r="56" spans="1:2" x14ac:dyDescent="0.25">
      <c r="A56" s="12"/>
      <c r="B56" s="12"/>
    </row>
    <row r="57" spans="1:2" x14ac:dyDescent="0.25">
      <c r="A57" s="12"/>
      <c r="B57" s="12"/>
    </row>
    <row r="58" spans="1:2" x14ac:dyDescent="0.25">
      <c r="A58" s="12"/>
      <c r="B58" s="12"/>
    </row>
    <row r="59" spans="1:2" x14ac:dyDescent="0.25">
      <c r="A59" s="12"/>
      <c r="B59" s="12"/>
    </row>
    <row r="60" spans="1:2" x14ac:dyDescent="0.25">
      <c r="A60" s="12"/>
      <c r="B60" s="12"/>
    </row>
    <row r="61" spans="1:2" x14ac:dyDescent="0.25">
      <c r="A61" s="12"/>
      <c r="B61" s="12"/>
    </row>
    <row r="62" spans="1:2" x14ac:dyDescent="0.25">
      <c r="A62" s="12"/>
      <c r="B62" s="12"/>
    </row>
    <row r="63" spans="1:2" x14ac:dyDescent="0.25">
      <c r="A63" s="12"/>
      <c r="B63" s="12"/>
    </row>
    <row r="64" spans="1:2" x14ac:dyDescent="0.25">
      <c r="A64" s="12"/>
      <c r="B64" s="12"/>
    </row>
    <row r="65" spans="1:2" x14ac:dyDescent="0.25">
      <c r="A65" s="12"/>
      <c r="B65" s="12"/>
    </row>
    <row r="66" spans="1:2" x14ac:dyDescent="0.25">
      <c r="A66" s="12"/>
      <c r="B66" s="12"/>
    </row>
    <row r="67" spans="1:2" x14ac:dyDescent="0.25">
      <c r="A67" s="12"/>
      <c r="B67" s="12"/>
    </row>
    <row r="68" spans="1:2" x14ac:dyDescent="0.25">
      <c r="A68" s="12"/>
      <c r="B68" s="12"/>
    </row>
    <row r="69" spans="1:2" x14ac:dyDescent="0.25">
      <c r="A69" s="12"/>
      <c r="B69" s="12"/>
    </row>
    <row r="70" spans="1:2" x14ac:dyDescent="0.25">
      <c r="A70" s="12"/>
      <c r="B70" s="12"/>
    </row>
    <row r="71" spans="1:2" x14ac:dyDescent="0.25">
      <c r="A71" s="12"/>
      <c r="B71" s="12"/>
    </row>
    <row r="72" spans="1:2" x14ac:dyDescent="0.25">
      <c r="A72" s="12"/>
      <c r="B72" s="12"/>
    </row>
    <row r="73" spans="1:2" x14ac:dyDescent="0.25">
      <c r="A73" s="12"/>
      <c r="B73" s="12"/>
    </row>
    <row r="74" spans="1:2" x14ac:dyDescent="0.25">
      <c r="A74" s="12"/>
      <c r="B74" s="12"/>
    </row>
    <row r="75" spans="1:2" x14ac:dyDescent="0.25">
      <c r="A75" s="12"/>
      <c r="B75" s="12"/>
    </row>
    <row r="76" spans="1:2" x14ac:dyDescent="0.25">
      <c r="A76" s="12"/>
      <c r="B76" s="12"/>
    </row>
    <row r="77" spans="1:2" x14ac:dyDescent="0.25">
      <c r="A77" s="12"/>
      <c r="B77" s="12"/>
    </row>
    <row r="78" spans="1:2" x14ac:dyDescent="0.25">
      <c r="A78" s="12"/>
      <c r="B78" s="12"/>
    </row>
    <row r="79" spans="1:2" x14ac:dyDescent="0.25">
      <c r="A79" s="12"/>
      <c r="B79" s="12"/>
    </row>
    <row r="80" spans="1:2" x14ac:dyDescent="0.25">
      <c r="A80" s="12"/>
      <c r="B80" s="12"/>
    </row>
    <row r="81" spans="1:2" x14ac:dyDescent="0.25">
      <c r="A81" s="12"/>
      <c r="B81" s="12"/>
    </row>
    <row r="82" spans="1:2" x14ac:dyDescent="0.25">
      <c r="A82" s="12"/>
      <c r="B82" s="12"/>
    </row>
    <row r="83" spans="1:2" x14ac:dyDescent="0.25">
      <c r="A83" s="12"/>
      <c r="B83" s="12"/>
    </row>
    <row r="84" spans="1:2" x14ac:dyDescent="0.25">
      <c r="A84" s="12"/>
      <c r="B84" s="12"/>
    </row>
    <row r="85" spans="1:2" x14ac:dyDescent="0.25">
      <c r="A85" s="12"/>
      <c r="B85" s="12"/>
    </row>
    <row r="86" spans="1:2" x14ac:dyDescent="0.25">
      <c r="A86" s="12"/>
      <c r="B86" s="12"/>
    </row>
    <row r="87" spans="1:2" x14ac:dyDescent="0.25">
      <c r="A87" s="12"/>
      <c r="B87" s="12"/>
    </row>
    <row r="88" spans="1:2" x14ac:dyDescent="0.25">
      <c r="A88" s="12"/>
      <c r="B88" s="12"/>
    </row>
    <row r="89" spans="1:2" x14ac:dyDescent="0.25">
      <c r="A89" s="12"/>
      <c r="B89" s="12"/>
    </row>
    <row r="90" spans="1:2" x14ac:dyDescent="0.25">
      <c r="A90" s="12"/>
      <c r="B90" s="12"/>
    </row>
    <row r="91" spans="1:2" x14ac:dyDescent="0.25">
      <c r="A91" s="12"/>
      <c r="B91" s="12"/>
    </row>
    <row r="92" spans="1:2" x14ac:dyDescent="0.25">
      <c r="A92" s="12"/>
      <c r="B92" s="12"/>
    </row>
    <row r="93" spans="1:2" x14ac:dyDescent="0.25">
      <c r="A93" s="12"/>
      <c r="B93" s="12"/>
    </row>
    <row r="94" spans="1:2" x14ac:dyDescent="0.25">
      <c r="A94" s="12"/>
      <c r="B94" s="12"/>
    </row>
    <row r="95" spans="1:2" x14ac:dyDescent="0.25">
      <c r="A95" s="12"/>
      <c r="B95" s="12"/>
    </row>
    <row r="96" spans="1:2" x14ac:dyDescent="0.25">
      <c r="A96" s="12"/>
      <c r="B96" s="12"/>
    </row>
    <row r="97" spans="1:2" x14ac:dyDescent="0.25">
      <c r="A97" s="12"/>
      <c r="B97" s="12"/>
    </row>
    <row r="98" spans="1:2" x14ac:dyDescent="0.25">
      <c r="A98" s="12"/>
      <c r="B98" s="12"/>
    </row>
    <row r="99" spans="1:2" x14ac:dyDescent="0.25">
      <c r="A99" s="12"/>
      <c r="B99" s="12"/>
    </row>
    <row r="100" spans="1:2" x14ac:dyDescent="0.25">
      <c r="A100" s="12"/>
      <c r="B100" s="12"/>
    </row>
    <row r="101" spans="1:2" x14ac:dyDescent="0.25">
      <c r="A101" s="12"/>
      <c r="B101" s="12"/>
    </row>
    <row r="102" spans="1:2" x14ac:dyDescent="0.25">
      <c r="A102" s="12"/>
      <c r="B102" s="12"/>
    </row>
    <row r="103" spans="1:2" x14ac:dyDescent="0.25">
      <c r="A103" s="12"/>
      <c r="B103" s="12"/>
    </row>
    <row r="104" spans="1:2" x14ac:dyDescent="0.25">
      <c r="A104" s="12"/>
      <c r="B104" s="12"/>
    </row>
    <row r="105" spans="1:2" x14ac:dyDescent="0.25">
      <c r="A105" s="12"/>
      <c r="B105" s="12"/>
    </row>
    <row r="106" spans="1:2" x14ac:dyDescent="0.25">
      <c r="A106" s="12"/>
      <c r="B106" s="12"/>
    </row>
    <row r="107" spans="1:2" x14ac:dyDescent="0.25">
      <c r="A107" s="12"/>
      <c r="B107" s="12"/>
    </row>
    <row r="108" spans="1:2" x14ac:dyDescent="0.25">
      <c r="A108" s="12"/>
      <c r="B108" s="12"/>
    </row>
    <row r="109" spans="1:2" x14ac:dyDescent="0.25">
      <c r="A109" s="12"/>
      <c r="B109" s="12"/>
    </row>
    <row r="110" spans="1:2" x14ac:dyDescent="0.25">
      <c r="A110" s="12"/>
      <c r="B110" s="12"/>
    </row>
    <row r="111" spans="1:2" x14ac:dyDescent="0.25">
      <c r="A111" s="12"/>
      <c r="B111" s="12"/>
    </row>
    <row r="112" spans="1:2" x14ac:dyDescent="0.25">
      <c r="A112" s="12"/>
      <c r="B112" s="12"/>
    </row>
    <row r="113" spans="1:2" x14ac:dyDescent="0.25">
      <c r="A113" s="12"/>
      <c r="B113" s="12"/>
    </row>
    <row r="114" spans="1:2" x14ac:dyDescent="0.25">
      <c r="A114" s="12"/>
      <c r="B114" s="12"/>
    </row>
    <row r="115" spans="1:2" x14ac:dyDescent="0.25">
      <c r="A115" s="12"/>
      <c r="B115" s="12"/>
    </row>
    <row r="116" spans="1:2" x14ac:dyDescent="0.25">
      <c r="A116" s="12"/>
      <c r="B116" s="12"/>
    </row>
    <row r="117" spans="1:2" x14ac:dyDescent="0.25">
      <c r="A117" s="12"/>
      <c r="B117" s="12"/>
    </row>
    <row r="118" spans="1:2" x14ac:dyDescent="0.25">
      <c r="A118" s="12"/>
      <c r="B118" s="12"/>
    </row>
    <row r="119" spans="1:2" x14ac:dyDescent="0.25">
      <c r="A119" s="12"/>
      <c r="B119" s="12"/>
    </row>
    <row r="120" spans="1:2" x14ac:dyDescent="0.25">
      <c r="A120" s="12"/>
      <c r="B120" s="12"/>
    </row>
    <row r="121" spans="1:2" x14ac:dyDescent="0.25">
      <c r="A121" s="12"/>
      <c r="B121" s="12"/>
    </row>
    <row r="122" spans="1:2" x14ac:dyDescent="0.25">
      <c r="A122" s="12"/>
      <c r="B122" s="12"/>
    </row>
    <row r="123" spans="1:2" x14ac:dyDescent="0.25">
      <c r="A123" s="12"/>
      <c r="B123" s="12"/>
    </row>
    <row r="124" spans="1:2" x14ac:dyDescent="0.25">
      <c r="A124" s="12"/>
      <c r="B124" s="12"/>
    </row>
    <row r="125" spans="1:2" x14ac:dyDescent="0.25">
      <c r="A125" s="12"/>
      <c r="B125" s="12"/>
    </row>
    <row r="126" spans="1:2" x14ac:dyDescent="0.25">
      <c r="A126" s="12"/>
      <c r="B126" s="12"/>
    </row>
    <row r="127" spans="1:2" x14ac:dyDescent="0.25">
      <c r="A127" s="12"/>
      <c r="B127" s="12"/>
    </row>
    <row r="128" spans="1:2" x14ac:dyDescent="0.25">
      <c r="A128" s="12"/>
      <c r="B128" s="12"/>
    </row>
    <row r="129" spans="1:2" x14ac:dyDescent="0.25">
      <c r="A129" s="12"/>
      <c r="B129" s="12"/>
    </row>
    <row r="130" spans="1:2" x14ac:dyDescent="0.25">
      <c r="A130" s="12"/>
      <c r="B130" s="12"/>
    </row>
    <row r="131" spans="1:2" x14ac:dyDescent="0.25">
      <c r="A131" s="12"/>
      <c r="B131" s="12"/>
    </row>
    <row r="132" spans="1:2" x14ac:dyDescent="0.25">
      <c r="A132" s="12"/>
      <c r="B132" s="12"/>
    </row>
    <row r="133" spans="1:2" x14ac:dyDescent="0.25">
      <c r="A133" s="12"/>
      <c r="B133" s="12"/>
    </row>
    <row r="134" spans="1:2" x14ac:dyDescent="0.25">
      <c r="A134" s="12"/>
      <c r="B134" s="12"/>
    </row>
    <row r="135" spans="1:2" x14ac:dyDescent="0.25">
      <c r="A135" s="12"/>
      <c r="B135" s="12"/>
    </row>
    <row r="136" spans="1:2" x14ac:dyDescent="0.25">
      <c r="A136" s="12"/>
      <c r="B136" s="12"/>
    </row>
    <row r="137" spans="1:2" x14ac:dyDescent="0.25">
      <c r="A137" s="12"/>
      <c r="B137" s="12"/>
    </row>
    <row r="138" spans="1:2" x14ac:dyDescent="0.25">
      <c r="A138" s="12"/>
      <c r="B138" s="12"/>
    </row>
    <row r="139" spans="1:2" x14ac:dyDescent="0.25">
      <c r="A139" s="12"/>
      <c r="B139" s="12"/>
    </row>
    <row r="140" spans="1:2" x14ac:dyDescent="0.25">
      <c r="A140" s="12"/>
      <c r="B140" s="12"/>
    </row>
    <row r="141" spans="1:2" x14ac:dyDescent="0.25">
      <c r="A141" s="12"/>
      <c r="B141" s="12"/>
    </row>
    <row r="142" spans="1:2" x14ac:dyDescent="0.25">
      <c r="A142" s="12"/>
      <c r="B142" s="12"/>
    </row>
    <row r="143" spans="1:2" x14ac:dyDescent="0.25">
      <c r="A143" s="12"/>
      <c r="B143" s="12"/>
    </row>
    <row r="144" spans="1:2" x14ac:dyDescent="0.25">
      <c r="A144" s="12"/>
      <c r="B144" s="12"/>
    </row>
    <row r="145" spans="1:2" x14ac:dyDescent="0.25">
      <c r="A145" s="12"/>
      <c r="B145" s="12"/>
    </row>
    <row r="146" spans="1:2" x14ac:dyDescent="0.25">
      <c r="A146" s="12"/>
      <c r="B146" s="12"/>
    </row>
    <row r="147" spans="1:2" x14ac:dyDescent="0.25">
      <c r="A147" s="12"/>
      <c r="B147" s="12"/>
    </row>
    <row r="148" spans="1:2" x14ac:dyDescent="0.25">
      <c r="A148" s="12"/>
      <c r="B148" s="12"/>
    </row>
    <row r="149" spans="1:2" x14ac:dyDescent="0.25">
      <c r="A149" s="12"/>
      <c r="B149" s="12"/>
    </row>
    <row r="150" spans="1:2" x14ac:dyDescent="0.25">
      <c r="A150" s="12"/>
      <c r="B150" s="12"/>
    </row>
    <row r="151" spans="1:2" x14ac:dyDescent="0.25">
      <c r="A151" s="12"/>
      <c r="B151" s="12"/>
    </row>
    <row r="152" spans="1:2" x14ac:dyDescent="0.25">
      <c r="A152" s="12"/>
      <c r="B152" s="12"/>
    </row>
    <row r="153" spans="1:2" x14ac:dyDescent="0.25">
      <c r="A153" s="12"/>
      <c r="B153" s="12"/>
    </row>
    <row r="154" spans="1:2" x14ac:dyDescent="0.25">
      <c r="A154" s="12"/>
      <c r="B154" s="12"/>
    </row>
    <row r="155" spans="1:2" x14ac:dyDescent="0.25">
      <c r="A155" s="12"/>
      <c r="B155" s="12"/>
    </row>
    <row r="156" spans="1:2" x14ac:dyDescent="0.25">
      <c r="A156" s="12"/>
      <c r="B156" s="12"/>
    </row>
    <row r="157" spans="1:2" x14ac:dyDescent="0.25">
      <c r="A157" s="12"/>
      <c r="B157" s="12"/>
    </row>
    <row r="158" spans="1:2" x14ac:dyDescent="0.25">
      <c r="A158" s="12"/>
      <c r="B158" s="12"/>
    </row>
    <row r="159" spans="1:2" x14ac:dyDescent="0.25">
      <c r="A159" s="12"/>
      <c r="B159" s="12"/>
    </row>
    <row r="160" spans="1:2" x14ac:dyDescent="0.25">
      <c r="A160" s="12"/>
      <c r="B160" s="12"/>
    </row>
    <row r="161" spans="1:2" x14ac:dyDescent="0.25">
      <c r="A161" s="12"/>
      <c r="B161" s="12"/>
    </row>
    <row r="162" spans="1:2" x14ac:dyDescent="0.25">
      <c r="A162" s="12"/>
      <c r="B162" s="12"/>
    </row>
    <row r="163" spans="1:2" x14ac:dyDescent="0.25">
      <c r="A163" s="12"/>
      <c r="B163" s="12"/>
    </row>
    <row r="164" spans="1:2" x14ac:dyDescent="0.25">
      <c r="A164" s="12"/>
      <c r="B164" s="12"/>
    </row>
    <row r="165" spans="1:2" x14ac:dyDescent="0.25">
      <c r="A165" s="12"/>
      <c r="B165" s="12"/>
    </row>
    <row r="166" spans="1:2" x14ac:dyDescent="0.25">
      <c r="A166" s="12"/>
      <c r="B166" s="12"/>
    </row>
    <row r="167" spans="1:2" x14ac:dyDescent="0.25">
      <c r="A167" s="12"/>
      <c r="B167" s="12"/>
    </row>
    <row r="168" spans="1:2" x14ac:dyDescent="0.25">
      <c r="A168" s="12"/>
      <c r="B168" s="12"/>
    </row>
    <row r="169" spans="1:2" x14ac:dyDescent="0.25">
      <c r="A169" s="12"/>
      <c r="B169" s="12"/>
    </row>
    <row r="170" spans="1:2" x14ac:dyDescent="0.25">
      <c r="A170" s="12"/>
      <c r="B170" s="12"/>
    </row>
    <row r="171" spans="1:2" x14ac:dyDescent="0.25">
      <c r="A171" s="12"/>
      <c r="B171" s="12"/>
    </row>
    <row r="172" spans="1:2" x14ac:dyDescent="0.25">
      <c r="A172" s="12"/>
      <c r="B172" s="12"/>
    </row>
    <row r="173" spans="1:2" x14ac:dyDescent="0.25">
      <c r="A173" s="12"/>
      <c r="B173" s="12"/>
    </row>
    <row r="174" spans="1:2" x14ac:dyDescent="0.25">
      <c r="A174" s="12"/>
      <c r="B174" s="12"/>
    </row>
    <row r="175" spans="1:2" x14ac:dyDescent="0.25">
      <c r="A175" s="12"/>
      <c r="B175" s="12"/>
    </row>
    <row r="176" spans="1:2" x14ac:dyDescent="0.25">
      <c r="A176" s="12"/>
      <c r="B176" s="12"/>
    </row>
    <row r="177" spans="1:2" x14ac:dyDescent="0.25">
      <c r="A177" s="12"/>
      <c r="B177" s="12"/>
    </row>
    <row r="178" spans="1:2" x14ac:dyDescent="0.25">
      <c r="A178" s="12"/>
      <c r="B178" s="12"/>
    </row>
    <row r="179" spans="1:2" x14ac:dyDescent="0.25">
      <c r="A179" s="12"/>
      <c r="B179" s="12"/>
    </row>
    <row r="180" spans="1:2" x14ac:dyDescent="0.25">
      <c r="A180" s="12"/>
      <c r="B180" s="12"/>
    </row>
    <row r="181" spans="1:2" x14ac:dyDescent="0.25">
      <c r="A181" s="12"/>
      <c r="B181" s="12"/>
    </row>
    <row r="182" spans="1:2" x14ac:dyDescent="0.25">
      <c r="A182" s="12"/>
      <c r="B182" s="12"/>
    </row>
    <row r="183" spans="1:2" x14ac:dyDescent="0.25">
      <c r="A183" s="12"/>
      <c r="B183" s="12"/>
    </row>
    <row r="184" spans="1:2" x14ac:dyDescent="0.25">
      <c r="A184" s="12"/>
      <c r="B184" s="12"/>
    </row>
    <row r="185" spans="1:2" x14ac:dyDescent="0.25">
      <c r="A185" s="12"/>
      <c r="B185" s="12"/>
    </row>
    <row r="186" spans="1:2" x14ac:dyDescent="0.25">
      <c r="A186" s="12"/>
      <c r="B186" s="12"/>
    </row>
    <row r="187" spans="1:2" x14ac:dyDescent="0.25">
      <c r="A187" s="12"/>
      <c r="B187" s="12"/>
    </row>
    <row r="188" spans="1:2" x14ac:dyDescent="0.25">
      <c r="A188" s="12"/>
      <c r="B188" s="12"/>
    </row>
    <row r="189" spans="1:2" x14ac:dyDescent="0.25">
      <c r="A189" s="12"/>
      <c r="B189" s="12"/>
    </row>
    <row r="190" spans="1:2" x14ac:dyDescent="0.25">
      <c r="A190" s="12"/>
      <c r="B190" s="12"/>
    </row>
    <row r="191" spans="1:2" x14ac:dyDescent="0.25">
      <c r="A191" s="12"/>
      <c r="B191" s="12"/>
    </row>
    <row r="192" spans="1:2" x14ac:dyDescent="0.25">
      <c r="A192" s="12"/>
      <c r="B192" s="12"/>
    </row>
    <row r="193" spans="1:2" x14ac:dyDescent="0.25">
      <c r="A193" s="12"/>
      <c r="B193" s="12"/>
    </row>
    <row r="194" spans="1:2" x14ac:dyDescent="0.25">
      <c r="A194" s="12"/>
      <c r="B194" s="12"/>
    </row>
    <row r="195" spans="1:2" x14ac:dyDescent="0.25">
      <c r="A195" s="12"/>
      <c r="B195" s="12"/>
    </row>
    <row r="196" spans="1:2" x14ac:dyDescent="0.25">
      <c r="A196" s="12"/>
      <c r="B196" s="12"/>
    </row>
    <row r="197" spans="1:2" x14ac:dyDescent="0.25">
      <c r="A197" s="12"/>
      <c r="B197" s="12"/>
    </row>
  </sheetData>
  <mergeCells count="7">
    <mergeCell ref="C30:C31"/>
    <mergeCell ref="E29:H29"/>
    <mergeCell ref="I29:L29"/>
    <mergeCell ref="C2:L2"/>
    <mergeCell ref="C26:L26"/>
    <mergeCell ref="B4:L4"/>
    <mergeCell ref="B15:L15"/>
  </mergeCells>
  <printOptions horizontalCentered="1"/>
  <pageMargins left="0.25" right="0.25" top="0.75" bottom="0.75" header="0.3" footer="0.3"/>
  <pageSetup paperSize="119" scale="99"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67"/>
  <sheetViews>
    <sheetView showGridLines="0" zoomScalePageLayoutView="41" workbookViewId="0">
      <selection activeCell="R14" sqref="R14"/>
    </sheetView>
  </sheetViews>
  <sheetFormatPr baseColWidth="10" defaultRowHeight="15" x14ac:dyDescent="0.25"/>
  <cols>
    <col min="1" max="2" width="3.7109375" style="4" customWidth="1"/>
    <col min="3" max="3" width="25.7109375" style="12" customWidth="1"/>
    <col min="4" max="4" width="12.28515625" style="12" bestFit="1" customWidth="1"/>
    <col min="5" max="8" width="13.42578125" style="12" customWidth="1"/>
    <col min="9" max="9" width="11.42578125" style="12"/>
    <col min="10" max="10" width="11.42578125" style="12" customWidth="1"/>
    <col min="11" max="11" width="14.42578125" style="12" customWidth="1"/>
    <col min="12" max="14" width="11.42578125" style="12"/>
  </cols>
  <sheetData>
    <row r="1" spans="1:14" s="4" customFormat="1" ht="60" customHeight="1" x14ac:dyDescent="0.25">
      <c r="C1" s="12"/>
      <c r="D1" s="12"/>
      <c r="E1" s="12"/>
      <c r="F1" s="12"/>
      <c r="G1" s="12"/>
      <c r="H1" s="12"/>
      <c r="I1" s="12"/>
      <c r="J1" s="12"/>
      <c r="K1" s="12"/>
      <c r="L1" s="12"/>
      <c r="M1" s="12"/>
      <c r="N1" s="12"/>
    </row>
    <row r="2" spans="1:14" ht="83.25" customHeight="1" x14ac:dyDescent="0.25">
      <c r="A2" s="12"/>
      <c r="B2" s="12"/>
      <c r="C2" s="408" t="s">
        <v>593</v>
      </c>
      <c r="D2" s="408"/>
      <c r="E2" s="408"/>
      <c r="F2" s="408"/>
      <c r="G2" s="408"/>
      <c r="H2" s="408"/>
      <c r="I2" s="408"/>
      <c r="J2" s="408"/>
      <c r="K2" s="408"/>
      <c r="L2" s="408"/>
      <c r="M2" s="408"/>
      <c r="N2" s="408"/>
    </row>
    <row r="3" spans="1:14" s="4" customFormat="1" ht="15.75" x14ac:dyDescent="0.25">
      <c r="A3" s="12"/>
      <c r="B3" s="265" t="s">
        <v>387</v>
      </c>
      <c r="C3" s="12"/>
      <c r="D3" s="61"/>
      <c r="E3" s="61"/>
      <c r="F3" s="61"/>
      <c r="G3" s="61"/>
      <c r="H3" s="61"/>
      <c r="I3" s="61"/>
      <c r="J3" s="61"/>
      <c r="K3" s="61"/>
      <c r="L3" s="61"/>
      <c r="M3" s="61"/>
      <c r="N3" s="61"/>
    </row>
    <row r="4" spans="1:14" s="4" customFormat="1" ht="29.25" customHeight="1" x14ac:dyDescent="0.25">
      <c r="A4" s="12"/>
      <c r="B4" s="416" t="s">
        <v>419</v>
      </c>
      <c r="C4" s="416"/>
      <c r="D4" s="416"/>
      <c r="E4" s="416"/>
      <c r="F4" s="416"/>
      <c r="G4" s="416"/>
      <c r="H4" s="416"/>
      <c r="I4" s="416"/>
      <c r="J4" s="416"/>
      <c r="K4" s="416"/>
      <c r="L4" s="416"/>
      <c r="M4" s="416"/>
      <c r="N4" s="416"/>
    </row>
    <row r="5" spans="1:14" s="4" customFormat="1" ht="15" customHeight="1" x14ac:dyDescent="0.25">
      <c r="A5" s="12"/>
      <c r="B5" s="12"/>
      <c r="C5" s="221"/>
      <c r="D5" s="221"/>
      <c r="E5" s="221"/>
      <c r="F5" s="221"/>
      <c r="G5" s="221"/>
      <c r="H5" s="221"/>
      <c r="I5" s="221"/>
      <c r="J5" s="221"/>
      <c r="K5" s="221"/>
      <c r="L5" s="221"/>
      <c r="M5" s="221"/>
      <c r="N5" s="221"/>
    </row>
    <row r="6" spans="1:14" s="4" customFormat="1" ht="27" customHeight="1" x14ac:dyDescent="0.25">
      <c r="A6" s="12"/>
      <c r="B6" s="416" t="s">
        <v>594</v>
      </c>
      <c r="C6" s="416"/>
      <c r="D6" s="416"/>
      <c r="E6" s="416"/>
      <c r="F6" s="416"/>
      <c r="G6" s="416"/>
      <c r="H6" s="416"/>
      <c r="I6" s="416"/>
      <c r="J6" s="416"/>
      <c r="K6" s="416"/>
      <c r="L6" s="416"/>
      <c r="M6" s="416"/>
      <c r="N6" s="416"/>
    </row>
    <row r="7" spans="1:14" s="4" customFormat="1" x14ac:dyDescent="0.25">
      <c r="A7" s="12"/>
      <c r="B7" s="12"/>
      <c r="C7" s="185"/>
      <c r="D7" s="61"/>
      <c r="E7" s="61"/>
      <c r="F7" s="61"/>
      <c r="G7" s="61"/>
      <c r="H7" s="61"/>
      <c r="I7" s="61"/>
      <c r="J7" s="61"/>
      <c r="K7" s="61"/>
      <c r="L7" s="61"/>
      <c r="M7" s="61"/>
      <c r="N7" s="61"/>
    </row>
    <row r="8" spans="1:14" s="4" customFormat="1" x14ac:dyDescent="0.25">
      <c r="A8" s="12"/>
      <c r="B8" s="178" t="s">
        <v>420</v>
      </c>
      <c r="C8" s="12"/>
      <c r="D8" s="61"/>
      <c r="E8" s="61"/>
      <c r="F8" s="61"/>
      <c r="G8" s="61"/>
      <c r="H8" s="61"/>
      <c r="I8" s="61"/>
      <c r="J8" s="61"/>
      <c r="K8" s="61"/>
      <c r="L8" s="61"/>
      <c r="M8" s="61"/>
      <c r="N8" s="61"/>
    </row>
    <row r="9" spans="1:14" s="4" customFormat="1" x14ac:dyDescent="0.25">
      <c r="A9" s="12"/>
      <c r="B9" s="185"/>
      <c r="C9" s="12"/>
      <c r="D9" s="61"/>
      <c r="E9" s="61"/>
      <c r="F9" s="61"/>
      <c r="G9" s="61"/>
      <c r="H9" s="61"/>
      <c r="I9" s="61"/>
      <c r="J9" s="61"/>
      <c r="K9" s="61"/>
      <c r="L9" s="61"/>
      <c r="M9" s="61"/>
      <c r="N9" s="61"/>
    </row>
    <row r="10" spans="1:14" s="4" customFormat="1" x14ac:dyDescent="0.25">
      <c r="A10" s="12"/>
      <c r="B10" s="178" t="s">
        <v>391</v>
      </c>
      <c r="C10" s="12"/>
      <c r="D10" s="61"/>
      <c r="E10" s="61"/>
      <c r="F10" s="61"/>
      <c r="G10" s="61"/>
      <c r="H10" s="61"/>
      <c r="I10" s="61"/>
      <c r="J10" s="61"/>
      <c r="K10" s="61"/>
      <c r="L10" s="61"/>
      <c r="M10" s="61"/>
      <c r="N10" s="61"/>
    </row>
    <row r="11" spans="1:14" s="4" customFormat="1" x14ac:dyDescent="0.25">
      <c r="A11" s="12"/>
      <c r="B11" s="178"/>
      <c r="C11" s="12"/>
      <c r="D11" s="61"/>
      <c r="E11" s="61"/>
      <c r="F11" s="61"/>
      <c r="G11" s="61"/>
      <c r="H11" s="61"/>
      <c r="I11" s="61"/>
      <c r="J11" s="61"/>
      <c r="K11" s="61"/>
      <c r="L11" s="61"/>
      <c r="M11" s="61"/>
      <c r="N11" s="61"/>
    </row>
    <row r="12" spans="1:14" s="4" customFormat="1" ht="15" customHeight="1" x14ac:dyDescent="0.25">
      <c r="A12" s="12"/>
      <c r="B12" s="265" t="s">
        <v>392</v>
      </c>
      <c r="C12" s="12"/>
      <c r="D12" s="61"/>
      <c r="E12" s="61"/>
      <c r="F12" s="61"/>
      <c r="G12" s="61"/>
      <c r="H12" s="61"/>
      <c r="I12" s="61"/>
      <c r="J12" s="61"/>
      <c r="K12" s="61"/>
      <c r="L12" s="61"/>
      <c r="M12" s="61"/>
      <c r="N12" s="61"/>
    </row>
    <row r="13" spans="1:14" s="4" customFormat="1" ht="27.75" customHeight="1" x14ac:dyDescent="0.25">
      <c r="A13" s="12"/>
      <c r="B13" s="416" t="s">
        <v>595</v>
      </c>
      <c r="C13" s="416"/>
      <c r="D13" s="416"/>
      <c r="E13" s="416"/>
      <c r="F13" s="416"/>
      <c r="G13" s="416"/>
      <c r="H13" s="416"/>
      <c r="I13" s="416"/>
      <c r="J13" s="416"/>
      <c r="K13" s="416"/>
      <c r="L13" s="416"/>
      <c r="M13" s="416"/>
      <c r="N13" s="416"/>
    </row>
    <row r="14" spans="1:14" s="4" customFormat="1" x14ac:dyDescent="0.25">
      <c r="A14" s="12"/>
      <c r="B14" s="12"/>
      <c r="C14" s="178" t="s">
        <v>421</v>
      </c>
      <c r="D14" s="61"/>
      <c r="E14" s="61"/>
      <c r="F14" s="61"/>
      <c r="G14" s="61"/>
      <c r="H14" s="61"/>
      <c r="I14" s="61"/>
      <c r="J14" s="61"/>
      <c r="K14" s="61"/>
      <c r="L14" s="61"/>
      <c r="M14" s="61"/>
      <c r="N14" s="61"/>
    </row>
    <row r="15" spans="1:14" s="4" customFormat="1" x14ac:dyDescent="0.25">
      <c r="A15" s="12"/>
      <c r="B15" s="12"/>
      <c r="C15" s="178"/>
      <c r="D15" s="61"/>
      <c r="E15" s="61"/>
      <c r="F15" s="61"/>
      <c r="G15" s="61"/>
      <c r="H15" s="61"/>
      <c r="I15" s="61"/>
      <c r="J15" s="61"/>
      <c r="K15" s="61"/>
      <c r="L15" s="61"/>
      <c r="M15" s="61"/>
      <c r="N15" s="61"/>
    </row>
    <row r="16" spans="1:14" s="4" customFormat="1" x14ac:dyDescent="0.25">
      <c r="A16" s="12"/>
      <c r="B16" s="178" t="s">
        <v>418</v>
      </c>
      <c r="C16" s="12"/>
      <c r="D16" s="61"/>
      <c r="E16" s="61"/>
      <c r="F16" s="61"/>
      <c r="G16" s="61"/>
      <c r="H16" s="61"/>
      <c r="I16" s="61"/>
      <c r="J16" s="61"/>
      <c r="K16" s="61"/>
      <c r="L16" s="61"/>
      <c r="M16" s="61"/>
      <c r="N16" s="61"/>
    </row>
    <row r="17" spans="1:14" s="4" customFormat="1" x14ac:dyDescent="0.25">
      <c r="A17" s="12"/>
      <c r="B17" s="178"/>
      <c r="C17" s="12"/>
      <c r="D17" s="61"/>
      <c r="E17" s="61"/>
      <c r="F17" s="61"/>
      <c r="G17" s="61"/>
      <c r="H17" s="61"/>
      <c r="I17" s="61"/>
      <c r="J17" s="61"/>
      <c r="K17" s="61"/>
      <c r="L17" s="61"/>
      <c r="M17" s="61"/>
      <c r="N17" s="61"/>
    </row>
    <row r="18" spans="1:14" s="4" customFormat="1" x14ac:dyDescent="0.25">
      <c r="A18" s="12"/>
      <c r="B18" s="178" t="s">
        <v>413</v>
      </c>
      <c r="C18" s="12"/>
      <c r="D18" s="61"/>
      <c r="E18" s="61"/>
      <c r="F18" s="61"/>
      <c r="G18" s="61"/>
      <c r="H18" s="61"/>
      <c r="I18" s="61"/>
      <c r="J18" s="61"/>
      <c r="K18" s="61"/>
      <c r="L18" s="61"/>
      <c r="M18" s="61"/>
      <c r="N18" s="61"/>
    </row>
    <row r="19" spans="1:14" s="4" customFormat="1" x14ac:dyDescent="0.25">
      <c r="A19" s="12"/>
      <c r="B19" s="12"/>
      <c r="C19" s="178" t="s">
        <v>422</v>
      </c>
      <c r="D19" s="61"/>
      <c r="E19" s="61"/>
      <c r="F19" s="61"/>
      <c r="G19" s="61"/>
      <c r="H19" s="61"/>
      <c r="I19" s="61"/>
      <c r="J19" s="61"/>
      <c r="K19" s="61"/>
      <c r="L19" s="61"/>
      <c r="M19" s="61"/>
      <c r="N19" s="61"/>
    </row>
    <row r="20" spans="1:14" s="4" customFormat="1" x14ac:dyDescent="0.25">
      <c r="A20" s="12"/>
      <c r="B20" s="12"/>
      <c r="C20" s="178" t="s">
        <v>423</v>
      </c>
      <c r="D20" s="61"/>
      <c r="E20" s="61"/>
      <c r="F20" s="61"/>
      <c r="G20" s="61"/>
      <c r="H20" s="61"/>
      <c r="I20" s="61"/>
      <c r="J20" s="61"/>
      <c r="K20" s="61"/>
      <c r="L20" s="61"/>
      <c r="M20" s="61"/>
      <c r="N20" s="61"/>
    </row>
    <row r="21" spans="1:14" s="4" customFormat="1" x14ac:dyDescent="0.25">
      <c r="A21" s="12"/>
      <c r="B21" s="12"/>
      <c r="C21" s="178"/>
      <c r="D21" s="61"/>
      <c r="E21" s="61"/>
      <c r="F21" s="61"/>
      <c r="G21" s="61"/>
      <c r="H21" s="61"/>
      <c r="I21" s="61"/>
      <c r="J21" s="61"/>
      <c r="K21" s="61"/>
      <c r="L21" s="61"/>
      <c r="M21" s="61"/>
      <c r="N21" s="61"/>
    </row>
    <row r="22" spans="1:14" s="4" customFormat="1" ht="15.75" x14ac:dyDescent="0.25">
      <c r="A22" s="12"/>
      <c r="B22" s="265" t="s">
        <v>395</v>
      </c>
      <c r="C22" s="12"/>
      <c r="D22" s="61"/>
      <c r="E22" s="61"/>
      <c r="F22" s="61"/>
      <c r="G22" s="61"/>
      <c r="H22" s="61"/>
      <c r="I22" s="61"/>
      <c r="J22" s="61"/>
      <c r="K22" s="61"/>
      <c r="L22" s="61"/>
      <c r="M22" s="61"/>
      <c r="N22" s="61"/>
    </row>
    <row r="23" spans="1:14" s="4" customFormat="1" x14ac:dyDescent="0.25">
      <c r="A23" s="12"/>
      <c r="B23" s="12"/>
      <c r="C23" s="178" t="s">
        <v>396</v>
      </c>
      <c r="D23" s="61"/>
      <c r="E23" s="61"/>
      <c r="F23" s="61"/>
      <c r="G23" s="61"/>
      <c r="H23" s="61"/>
      <c r="I23" s="61"/>
      <c r="J23" s="61"/>
      <c r="K23" s="61"/>
      <c r="L23" s="61"/>
      <c r="M23" s="61"/>
      <c r="N23" s="61"/>
    </row>
    <row r="24" spans="1:14" s="4" customFormat="1" ht="27" customHeight="1" x14ac:dyDescent="0.25">
      <c r="A24" s="12"/>
      <c r="B24" s="12"/>
      <c r="C24" s="416" t="s">
        <v>424</v>
      </c>
      <c r="D24" s="416"/>
      <c r="E24" s="416"/>
      <c r="F24" s="416"/>
      <c r="G24" s="416"/>
      <c r="H24" s="416"/>
      <c r="I24" s="416"/>
      <c r="J24" s="416"/>
      <c r="K24" s="416"/>
      <c r="L24" s="416"/>
      <c r="M24" s="416"/>
      <c r="N24" s="416"/>
    </row>
    <row r="25" spans="1:14" s="4" customFormat="1" x14ac:dyDescent="0.25">
      <c r="A25" s="12"/>
      <c r="B25" s="12"/>
      <c r="C25" s="178" t="s">
        <v>425</v>
      </c>
      <c r="D25" s="61"/>
      <c r="E25" s="61"/>
      <c r="F25" s="61"/>
      <c r="G25" s="61"/>
      <c r="H25" s="61"/>
      <c r="I25" s="61"/>
      <c r="J25" s="61"/>
      <c r="K25" s="61"/>
      <c r="L25" s="61"/>
      <c r="M25" s="61"/>
      <c r="N25" s="61"/>
    </row>
    <row r="26" spans="1:14" s="4" customFormat="1" x14ac:dyDescent="0.25">
      <c r="A26" s="12"/>
      <c r="B26" s="12"/>
      <c r="C26" s="178" t="s">
        <v>426</v>
      </c>
      <c r="D26" s="61"/>
      <c r="E26" s="61"/>
      <c r="F26" s="61"/>
      <c r="G26" s="61"/>
      <c r="H26" s="61"/>
      <c r="I26" s="61"/>
      <c r="J26" s="61"/>
      <c r="K26" s="61"/>
      <c r="L26" s="61"/>
      <c r="M26" s="61"/>
      <c r="N26" s="61"/>
    </row>
    <row r="27" spans="1:14" s="4" customFormat="1" x14ac:dyDescent="0.25">
      <c r="A27" s="12"/>
      <c r="B27" s="12"/>
      <c r="C27" s="178" t="s">
        <v>397</v>
      </c>
      <c r="D27" s="61"/>
      <c r="E27" s="61"/>
      <c r="F27" s="61"/>
      <c r="G27" s="61"/>
      <c r="H27" s="61"/>
      <c r="I27" s="61"/>
      <c r="J27" s="61"/>
      <c r="K27" s="61"/>
      <c r="L27" s="61"/>
      <c r="M27" s="61"/>
      <c r="N27" s="61"/>
    </row>
    <row r="28" spans="1:14" s="4" customFormat="1" ht="27.75" customHeight="1" x14ac:dyDescent="0.25">
      <c r="A28" s="12"/>
      <c r="B28" s="12"/>
      <c r="C28" s="416" t="s">
        <v>427</v>
      </c>
      <c r="D28" s="416"/>
      <c r="E28" s="416"/>
      <c r="F28" s="416"/>
      <c r="G28" s="416"/>
      <c r="H28" s="416"/>
      <c r="I28" s="416"/>
      <c r="J28" s="416"/>
      <c r="K28" s="416"/>
      <c r="L28" s="416"/>
      <c r="M28" s="416"/>
      <c r="N28" s="416"/>
    </row>
    <row r="29" spans="1:14" s="4" customFormat="1" x14ac:dyDescent="0.25">
      <c r="A29" s="12"/>
      <c r="B29" s="12"/>
      <c r="C29" s="178" t="s">
        <v>399</v>
      </c>
      <c r="D29" s="61"/>
      <c r="E29" s="61"/>
      <c r="F29" s="61"/>
      <c r="G29" s="61"/>
      <c r="H29" s="61"/>
      <c r="I29" s="61"/>
      <c r="J29" s="61"/>
      <c r="K29" s="61"/>
      <c r="L29" s="61"/>
      <c r="M29" s="61"/>
      <c r="N29" s="61"/>
    </row>
    <row r="30" spans="1:14" s="4" customFormat="1" x14ac:dyDescent="0.25">
      <c r="A30" s="12"/>
      <c r="B30" s="12"/>
      <c r="C30" s="178"/>
      <c r="D30" s="61"/>
      <c r="E30" s="61"/>
      <c r="F30" s="61"/>
      <c r="G30" s="61"/>
      <c r="H30" s="61"/>
      <c r="I30" s="61"/>
      <c r="J30" s="61"/>
      <c r="K30" s="61"/>
      <c r="L30" s="61"/>
      <c r="M30" s="61"/>
      <c r="N30" s="61"/>
    </row>
    <row r="31" spans="1:14" s="4" customFormat="1" x14ac:dyDescent="0.25">
      <c r="A31" s="12"/>
      <c r="B31" s="12"/>
      <c r="C31" s="178"/>
      <c r="D31" s="61"/>
      <c r="E31" s="61"/>
      <c r="F31" s="61"/>
      <c r="G31" s="61"/>
      <c r="H31" s="61"/>
      <c r="I31" s="61"/>
      <c r="J31" s="61"/>
      <c r="K31" s="61"/>
      <c r="L31" s="61"/>
      <c r="M31" s="61"/>
      <c r="N31" s="61"/>
    </row>
    <row r="32" spans="1:14" s="4" customFormat="1" ht="15.75" thickBot="1" x14ac:dyDescent="0.3">
      <c r="A32" s="12"/>
      <c r="B32" s="12"/>
      <c r="C32" s="178"/>
      <c r="D32" s="61"/>
      <c r="E32" s="61"/>
      <c r="F32" s="61"/>
      <c r="G32" s="61"/>
      <c r="H32" s="61"/>
      <c r="I32" s="61"/>
      <c r="J32" s="61"/>
      <c r="K32" s="61"/>
      <c r="L32" s="61"/>
      <c r="M32" s="61"/>
      <c r="N32" s="61"/>
    </row>
    <row r="33" spans="1:14" ht="34.5" customHeight="1" x14ac:dyDescent="0.25">
      <c r="A33" s="12"/>
      <c r="B33" s="12"/>
      <c r="C33" s="419" t="s">
        <v>339</v>
      </c>
      <c r="D33" s="427"/>
      <c r="E33" s="420"/>
      <c r="F33" s="419" t="s">
        <v>340</v>
      </c>
      <c r="G33" s="427"/>
      <c r="H33" s="427"/>
      <c r="I33" s="427"/>
      <c r="J33" s="420"/>
      <c r="K33" s="419" t="s">
        <v>192</v>
      </c>
      <c r="L33" s="420"/>
      <c r="M33" s="423" t="s">
        <v>193</v>
      </c>
      <c r="N33" s="424"/>
    </row>
    <row r="34" spans="1:14" ht="15.75" thickBot="1" x14ac:dyDescent="0.3">
      <c r="A34" s="12"/>
      <c r="B34" s="12"/>
      <c r="C34" s="421"/>
      <c r="D34" s="428"/>
      <c r="E34" s="422"/>
      <c r="F34" s="421"/>
      <c r="G34" s="428"/>
      <c r="H34" s="428"/>
      <c r="I34" s="428"/>
      <c r="J34" s="422"/>
      <c r="K34" s="421"/>
      <c r="L34" s="422"/>
      <c r="M34" s="425"/>
      <c r="N34" s="426"/>
    </row>
    <row r="35" spans="1:14" s="4" customFormat="1" ht="45.75" customHeight="1" x14ac:dyDescent="0.25">
      <c r="A35" s="12"/>
      <c r="B35" s="12"/>
      <c r="C35" s="405" t="s">
        <v>41</v>
      </c>
      <c r="D35" s="218" t="s">
        <v>246</v>
      </c>
      <c r="E35" s="84" t="s">
        <v>164</v>
      </c>
      <c r="F35" s="417" t="s">
        <v>248</v>
      </c>
      <c r="G35" s="417" t="s">
        <v>165</v>
      </c>
      <c r="H35" s="417" t="s">
        <v>166</v>
      </c>
      <c r="I35" s="222" t="s">
        <v>174</v>
      </c>
      <c r="J35" s="84" t="s">
        <v>175</v>
      </c>
      <c r="K35" s="222" t="s">
        <v>153</v>
      </c>
      <c r="L35" s="417" t="s">
        <v>166</v>
      </c>
      <c r="M35" s="222" t="s">
        <v>337</v>
      </c>
      <c r="N35" s="222" t="s">
        <v>337</v>
      </c>
    </row>
    <row r="36" spans="1:14" ht="15" customHeight="1" x14ac:dyDescent="0.25">
      <c r="A36" s="12"/>
      <c r="B36" s="12"/>
      <c r="C36" s="406"/>
      <c r="D36" s="219" t="s">
        <v>163</v>
      </c>
      <c r="E36" s="219" t="s">
        <v>247</v>
      </c>
      <c r="F36" s="418"/>
      <c r="G36" s="418"/>
      <c r="H36" s="418"/>
      <c r="I36" s="85" t="s">
        <v>194</v>
      </c>
      <c r="J36" s="85" t="s">
        <v>172</v>
      </c>
      <c r="K36" s="85" t="s">
        <v>338</v>
      </c>
      <c r="L36" s="418"/>
      <c r="M36" s="85" t="s">
        <v>195</v>
      </c>
      <c r="N36" s="85" t="s">
        <v>52</v>
      </c>
    </row>
    <row r="37" spans="1:14" ht="15" customHeight="1" x14ac:dyDescent="0.25">
      <c r="A37" s="12"/>
      <c r="B37" s="12"/>
      <c r="C37" s="86" t="s">
        <v>249</v>
      </c>
      <c r="D37" s="280"/>
      <c r="E37" s="281"/>
      <c r="F37" s="282">
        <v>23.8</v>
      </c>
      <c r="G37" s="282" t="s">
        <v>167</v>
      </c>
      <c r="H37" s="283" t="s">
        <v>168</v>
      </c>
      <c r="I37" s="284">
        <f>E37*F37</f>
        <v>0</v>
      </c>
      <c r="J37" s="285" t="e">
        <f>(I37*I$59)/I$58</f>
        <v>#DIV/0!</v>
      </c>
      <c r="K37" s="282">
        <v>1.2500000000000001E-2</v>
      </c>
      <c r="L37" s="286" t="s">
        <v>190</v>
      </c>
      <c r="M37" s="287">
        <f>(I37*1000)*K37</f>
        <v>0</v>
      </c>
      <c r="N37" s="287">
        <f>M37/1000000</f>
        <v>0</v>
      </c>
    </row>
    <row r="38" spans="1:14" ht="15" customHeight="1" x14ac:dyDescent="0.25">
      <c r="A38" s="12"/>
      <c r="B38" s="12"/>
      <c r="C38" s="86" t="s">
        <v>250</v>
      </c>
      <c r="D38" s="280"/>
      <c r="E38" s="281"/>
      <c r="F38" s="282">
        <v>23.8</v>
      </c>
      <c r="G38" s="282" t="s">
        <v>167</v>
      </c>
      <c r="H38" s="283" t="s">
        <v>168</v>
      </c>
      <c r="I38" s="284">
        <f t="shared" ref="I38:I48" si="0">E38*F38</f>
        <v>0</v>
      </c>
      <c r="J38" s="285" t="e">
        <f t="shared" ref="J38:J56" si="1">(I38*I$59)/I$58</f>
        <v>#DIV/0!</v>
      </c>
      <c r="K38" s="282">
        <v>1.2500000000000001E-2</v>
      </c>
      <c r="L38" s="286" t="s">
        <v>190</v>
      </c>
      <c r="M38" s="287">
        <f t="shared" ref="M38:M56" si="2">(I38*1000)*K38</f>
        <v>0</v>
      </c>
      <c r="N38" s="287">
        <f t="shared" ref="N38:N56" si="3">M38/1000000</f>
        <v>0</v>
      </c>
    </row>
    <row r="39" spans="1:14" ht="15" customHeight="1" x14ac:dyDescent="0.25">
      <c r="A39" s="12"/>
      <c r="B39" s="12"/>
      <c r="C39" s="86" t="s">
        <v>251</v>
      </c>
      <c r="D39" s="280"/>
      <c r="E39" s="281"/>
      <c r="F39" s="282">
        <v>29.8</v>
      </c>
      <c r="G39" s="282" t="s">
        <v>167</v>
      </c>
      <c r="H39" s="283" t="s">
        <v>168</v>
      </c>
      <c r="I39" s="284">
        <f t="shared" si="0"/>
        <v>0</v>
      </c>
      <c r="J39" s="285" t="e">
        <f t="shared" si="1"/>
        <v>#DIV/0!</v>
      </c>
      <c r="K39" s="282">
        <v>1.2500000000000001E-2</v>
      </c>
      <c r="L39" s="286" t="s">
        <v>190</v>
      </c>
      <c r="M39" s="287">
        <f t="shared" si="2"/>
        <v>0</v>
      </c>
      <c r="N39" s="287">
        <f t="shared" si="3"/>
        <v>0</v>
      </c>
    </row>
    <row r="40" spans="1:14" ht="15" customHeight="1" x14ac:dyDescent="0.25">
      <c r="A40" s="12"/>
      <c r="B40" s="12"/>
      <c r="C40" s="86" t="s">
        <v>252</v>
      </c>
      <c r="D40" s="280"/>
      <c r="E40" s="281"/>
      <c r="F40" s="282">
        <v>34.6</v>
      </c>
      <c r="G40" s="282" t="s">
        <v>167</v>
      </c>
      <c r="H40" s="283" t="s">
        <v>168</v>
      </c>
      <c r="I40" s="284">
        <f t="shared" si="0"/>
        <v>0</v>
      </c>
      <c r="J40" s="285" t="e">
        <f t="shared" si="1"/>
        <v>#DIV/0!</v>
      </c>
      <c r="K40" s="282">
        <v>1.2500000000000001E-2</v>
      </c>
      <c r="L40" s="286" t="s">
        <v>190</v>
      </c>
      <c r="M40" s="287">
        <f t="shared" si="2"/>
        <v>0</v>
      </c>
      <c r="N40" s="287">
        <f t="shared" si="3"/>
        <v>0</v>
      </c>
    </row>
    <row r="41" spans="1:14" ht="15" customHeight="1" x14ac:dyDescent="0.25">
      <c r="A41" s="12"/>
      <c r="B41" s="12"/>
      <c r="C41" s="86" t="s">
        <v>156</v>
      </c>
      <c r="D41" s="280"/>
      <c r="E41" s="281"/>
      <c r="F41" s="282">
        <v>17.2</v>
      </c>
      <c r="G41" s="282" t="s">
        <v>167</v>
      </c>
      <c r="H41" s="283" t="s">
        <v>168</v>
      </c>
      <c r="I41" s="284">
        <f t="shared" si="0"/>
        <v>0</v>
      </c>
      <c r="J41" s="285" t="e">
        <f t="shared" si="1"/>
        <v>#DIV/0!</v>
      </c>
      <c r="K41" s="288">
        <v>0.01</v>
      </c>
      <c r="L41" s="286" t="s">
        <v>191</v>
      </c>
      <c r="M41" s="287">
        <f t="shared" si="2"/>
        <v>0</v>
      </c>
      <c r="N41" s="287">
        <f t="shared" si="3"/>
        <v>0</v>
      </c>
    </row>
    <row r="42" spans="1:14" ht="15" customHeight="1" x14ac:dyDescent="0.25">
      <c r="A42" s="12"/>
      <c r="B42" s="12"/>
      <c r="C42" s="86" t="s">
        <v>253</v>
      </c>
      <c r="D42" s="280"/>
      <c r="E42" s="281"/>
      <c r="F42" s="282">
        <v>29.8</v>
      </c>
      <c r="G42" s="282" t="s">
        <v>167</v>
      </c>
      <c r="H42" s="283" t="s">
        <v>168</v>
      </c>
      <c r="I42" s="284">
        <f t="shared" si="0"/>
        <v>0</v>
      </c>
      <c r="J42" s="285" t="e">
        <f t="shared" si="1"/>
        <v>#DIV/0!</v>
      </c>
      <c r="K42" s="282">
        <v>1.2500000000000001E-2</v>
      </c>
      <c r="L42" s="286" t="s">
        <v>190</v>
      </c>
      <c r="M42" s="287">
        <f t="shared" si="2"/>
        <v>0</v>
      </c>
      <c r="N42" s="287">
        <f t="shared" si="3"/>
        <v>0</v>
      </c>
    </row>
    <row r="43" spans="1:14" ht="15" customHeight="1" x14ac:dyDescent="0.25">
      <c r="A43" s="12"/>
      <c r="B43" s="12"/>
      <c r="C43" s="86" t="s">
        <v>254</v>
      </c>
      <c r="D43" s="280"/>
      <c r="E43" s="281"/>
      <c r="F43" s="282">
        <v>31.3</v>
      </c>
      <c r="G43" s="282" t="s">
        <v>167</v>
      </c>
      <c r="H43" s="283" t="s">
        <v>168</v>
      </c>
      <c r="I43" s="284">
        <f t="shared" si="0"/>
        <v>0</v>
      </c>
      <c r="J43" s="285" t="e">
        <f t="shared" si="1"/>
        <v>#DIV/0!</v>
      </c>
      <c r="K43" s="282">
        <v>1.2500000000000001E-2</v>
      </c>
      <c r="L43" s="286" t="s">
        <v>190</v>
      </c>
      <c r="M43" s="287">
        <f t="shared" si="2"/>
        <v>0</v>
      </c>
      <c r="N43" s="287">
        <f t="shared" si="3"/>
        <v>0</v>
      </c>
    </row>
    <row r="44" spans="1:14" ht="15" customHeight="1" x14ac:dyDescent="0.25">
      <c r="A44" s="12"/>
      <c r="B44" s="12"/>
      <c r="C44" s="86" t="s">
        <v>255</v>
      </c>
      <c r="D44" s="280"/>
      <c r="E44" s="281"/>
      <c r="F44" s="282">
        <v>16</v>
      </c>
      <c r="G44" s="282" t="s">
        <v>167</v>
      </c>
      <c r="H44" s="283" t="s">
        <v>168</v>
      </c>
      <c r="I44" s="284">
        <f t="shared" si="0"/>
        <v>0</v>
      </c>
      <c r="J44" s="285" t="e">
        <f t="shared" si="1"/>
        <v>#DIV/0!</v>
      </c>
      <c r="K44" s="282">
        <v>3.0000000000000001E-3</v>
      </c>
      <c r="L44" s="286" t="s">
        <v>191</v>
      </c>
      <c r="M44" s="287">
        <f t="shared" si="2"/>
        <v>0</v>
      </c>
      <c r="N44" s="287">
        <f t="shared" si="3"/>
        <v>0</v>
      </c>
    </row>
    <row r="45" spans="1:14" ht="15" customHeight="1" x14ac:dyDescent="0.25">
      <c r="A45" s="12"/>
      <c r="B45" s="12"/>
      <c r="C45" s="86" t="s">
        <v>256</v>
      </c>
      <c r="D45" s="280"/>
      <c r="E45" s="281"/>
      <c r="F45" s="282">
        <v>23.8</v>
      </c>
      <c r="G45" s="282" t="s">
        <v>167</v>
      </c>
      <c r="H45" s="283" t="s">
        <v>168</v>
      </c>
      <c r="I45" s="284">
        <f t="shared" si="0"/>
        <v>0</v>
      </c>
      <c r="J45" s="285" t="e">
        <f t="shared" si="1"/>
        <v>#DIV/0!</v>
      </c>
      <c r="K45" s="282">
        <v>1.2500000000000001E-2</v>
      </c>
      <c r="L45" s="286" t="s">
        <v>190</v>
      </c>
      <c r="M45" s="287">
        <f t="shared" si="2"/>
        <v>0</v>
      </c>
      <c r="N45" s="287">
        <f t="shared" si="3"/>
        <v>0</v>
      </c>
    </row>
    <row r="46" spans="1:14" ht="15" customHeight="1" x14ac:dyDescent="0.25">
      <c r="A46" s="12"/>
      <c r="B46" s="12"/>
      <c r="C46" s="86" t="s">
        <v>257</v>
      </c>
      <c r="D46" s="289"/>
      <c r="E46" s="281"/>
      <c r="F46" s="282">
        <v>31.3</v>
      </c>
      <c r="G46" s="282" t="s">
        <v>167</v>
      </c>
      <c r="H46" s="283" t="s">
        <v>168</v>
      </c>
      <c r="I46" s="284">
        <f t="shared" si="0"/>
        <v>0</v>
      </c>
      <c r="J46" s="285" t="e">
        <f t="shared" si="1"/>
        <v>#DIV/0!</v>
      </c>
      <c r="K46" s="282">
        <v>1.2500000000000001E-2</v>
      </c>
      <c r="L46" s="286" t="s">
        <v>190</v>
      </c>
      <c r="M46" s="287">
        <f t="shared" si="2"/>
        <v>0</v>
      </c>
      <c r="N46" s="287">
        <f t="shared" si="3"/>
        <v>0</v>
      </c>
    </row>
    <row r="47" spans="1:14" ht="15" customHeight="1" x14ac:dyDescent="0.25">
      <c r="A47" s="12"/>
      <c r="B47" s="12"/>
      <c r="C47" s="86" t="s">
        <v>258</v>
      </c>
      <c r="D47" s="289"/>
      <c r="E47" s="281"/>
      <c r="F47" s="282">
        <v>34.6</v>
      </c>
      <c r="G47" s="282" t="s">
        <v>167</v>
      </c>
      <c r="H47" s="283" t="s">
        <v>168</v>
      </c>
      <c r="I47" s="284">
        <f t="shared" si="0"/>
        <v>0</v>
      </c>
      <c r="J47" s="285" t="e">
        <f t="shared" si="1"/>
        <v>#DIV/0!</v>
      </c>
      <c r="K47" s="282">
        <v>1.2500000000000001E-2</v>
      </c>
      <c r="L47" s="286" t="s">
        <v>190</v>
      </c>
      <c r="M47" s="287">
        <f t="shared" si="2"/>
        <v>0</v>
      </c>
      <c r="N47" s="287">
        <f t="shared" si="3"/>
        <v>0</v>
      </c>
    </row>
    <row r="48" spans="1:14" ht="15" customHeight="1" x14ac:dyDescent="0.25">
      <c r="A48" s="12"/>
      <c r="B48" s="12"/>
      <c r="C48" s="86" t="s">
        <v>157</v>
      </c>
      <c r="D48" s="289"/>
      <c r="E48" s="290"/>
      <c r="F48" s="282">
        <v>87.5</v>
      </c>
      <c r="G48" s="282" t="s">
        <v>167</v>
      </c>
      <c r="H48" s="283" t="s">
        <v>168</v>
      </c>
      <c r="I48" s="284">
        <f t="shared" si="0"/>
        <v>0</v>
      </c>
      <c r="J48" s="285" t="e">
        <f t="shared" si="1"/>
        <v>#DIV/0!</v>
      </c>
      <c r="K48" s="282">
        <v>1.2500000000000001E-2</v>
      </c>
      <c r="L48" s="286" t="s">
        <v>190</v>
      </c>
      <c r="M48" s="287">
        <f t="shared" si="2"/>
        <v>0</v>
      </c>
      <c r="N48" s="287">
        <f t="shared" si="3"/>
        <v>0</v>
      </c>
    </row>
    <row r="49" spans="1:14" ht="15" customHeight="1" x14ac:dyDescent="0.25">
      <c r="A49" s="12"/>
      <c r="B49" s="12"/>
      <c r="C49" s="86" t="s">
        <v>55</v>
      </c>
      <c r="D49" s="281"/>
      <c r="E49" s="280"/>
      <c r="F49" s="282">
        <v>150</v>
      </c>
      <c r="G49" s="282" t="s">
        <v>169</v>
      </c>
      <c r="H49" s="283" t="s">
        <v>544</v>
      </c>
      <c r="I49" s="287">
        <f>D49*F49</f>
        <v>0</v>
      </c>
      <c r="J49" s="285" t="e">
        <f t="shared" si="1"/>
        <v>#DIV/0!</v>
      </c>
      <c r="K49" s="282">
        <v>1.2500000000000001E-2</v>
      </c>
      <c r="L49" s="286" t="s">
        <v>190</v>
      </c>
      <c r="M49" s="287">
        <f t="shared" si="2"/>
        <v>0</v>
      </c>
      <c r="N49" s="287">
        <f t="shared" si="3"/>
        <v>0</v>
      </c>
    </row>
    <row r="50" spans="1:14" ht="15" customHeight="1" x14ac:dyDescent="0.25">
      <c r="A50" s="12"/>
      <c r="B50" s="12"/>
      <c r="C50" s="86" t="s">
        <v>297</v>
      </c>
      <c r="D50" s="281"/>
      <c r="E50" s="280"/>
      <c r="F50" s="282">
        <v>150</v>
      </c>
      <c r="G50" s="282" t="s">
        <v>169</v>
      </c>
      <c r="H50" s="283" t="s">
        <v>544</v>
      </c>
      <c r="I50" s="287">
        <f t="shared" ref="I50:I56" si="4">D50*F50</f>
        <v>0</v>
      </c>
      <c r="J50" s="285" t="e">
        <f t="shared" si="1"/>
        <v>#DIV/0!</v>
      </c>
      <c r="K50" s="282">
        <v>1.2500000000000001E-2</v>
      </c>
      <c r="L50" s="286" t="s">
        <v>190</v>
      </c>
      <c r="M50" s="287">
        <f t="shared" si="2"/>
        <v>0</v>
      </c>
      <c r="N50" s="287">
        <f t="shared" si="3"/>
        <v>0</v>
      </c>
    </row>
    <row r="51" spans="1:14" ht="15" customHeight="1" x14ac:dyDescent="0.25">
      <c r="A51" s="12"/>
      <c r="B51" s="12"/>
      <c r="C51" s="86" t="s">
        <v>158</v>
      </c>
      <c r="D51" s="281"/>
      <c r="E51" s="280"/>
      <c r="F51" s="282">
        <v>434</v>
      </c>
      <c r="G51" s="282" t="s">
        <v>169</v>
      </c>
      <c r="H51" s="283" t="s">
        <v>170</v>
      </c>
      <c r="I51" s="287">
        <f t="shared" si="4"/>
        <v>0</v>
      </c>
      <c r="J51" s="285" t="e">
        <f t="shared" si="1"/>
        <v>#DIV/0!</v>
      </c>
      <c r="K51" s="282">
        <v>1.2500000000000001E-2</v>
      </c>
      <c r="L51" s="286" t="s">
        <v>190</v>
      </c>
      <c r="M51" s="287">
        <f t="shared" si="2"/>
        <v>0</v>
      </c>
      <c r="N51" s="287">
        <f t="shared" si="3"/>
        <v>0</v>
      </c>
    </row>
    <row r="52" spans="1:14" ht="15" customHeight="1" x14ac:dyDescent="0.25">
      <c r="A52" s="12"/>
      <c r="B52" s="12"/>
      <c r="C52" s="86" t="s">
        <v>159</v>
      </c>
      <c r="D52" s="281"/>
      <c r="E52" s="280"/>
      <c r="F52" s="282">
        <v>192</v>
      </c>
      <c r="G52" s="282" t="s">
        <v>169</v>
      </c>
      <c r="H52" s="283" t="s">
        <v>171</v>
      </c>
      <c r="I52" s="287">
        <f t="shared" si="4"/>
        <v>0</v>
      </c>
      <c r="J52" s="285" t="e">
        <f t="shared" si="1"/>
        <v>#DIV/0!</v>
      </c>
      <c r="K52" s="282">
        <v>1.2500000000000001E-2</v>
      </c>
      <c r="L52" s="286" t="s">
        <v>190</v>
      </c>
      <c r="M52" s="287">
        <f t="shared" si="2"/>
        <v>0</v>
      </c>
      <c r="N52" s="287">
        <f t="shared" si="3"/>
        <v>0</v>
      </c>
    </row>
    <row r="53" spans="1:14" ht="15" customHeight="1" x14ac:dyDescent="0.25">
      <c r="A53" s="12"/>
      <c r="B53" s="12"/>
      <c r="C53" s="86" t="s">
        <v>160</v>
      </c>
      <c r="D53" s="290"/>
      <c r="E53" s="280"/>
      <c r="F53" s="282">
        <v>52</v>
      </c>
      <c r="G53" s="282" t="s">
        <v>169</v>
      </c>
      <c r="H53" s="283" t="s">
        <v>545</v>
      </c>
      <c r="I53" s="287">
        <f t="shared" si="4"/>
        <v>0</v>
      </c>
      <c r="J53" s="285" t="e">
        <f t="shared" si="1"/>
        <v>#DIV/0!</v>
      </c>
      <c r="K53" s="282">
        <v>1.2500000000000001E-2</v>
      </c>
      <c r="L53" s="286" t="s">
        <v>190</v>
      </c>
      <c r="M53" s="287">
        <f t="shared" si="2"/>
        <v>0</v>
      </c>
      <c r="N53" s="287">
        <f t="shared" si="3"/>
        <v>0</v>
      </c>
    </row>
    <row r="54" spans="1:14" ht="15" customHeight="1" x14ac:dyDescent="0.25">
      <c r="A54" s="12"/>
      <c r="B54" s="12"/>
      <c r="C54" s="86" t="s">
        <v>161</v>
      </c>
      <c r="D54" s="290"/>
      <c r="E54" s="280"/>
      <c r="F54" s="282">
        <v>52</v>
      </c>
      <c r="G54" s="282" t="s">
        <v>169</v>
      </c>
      <c r="H54" s="283" t="s">
        <v>545</v>
      </c>
      <c r="I54" s="287">
        <f t="shared" si="4"/>
        <v>0</v>
      </c>
      <c r="J54" s="285" t="e">
        <f t="shared" si="1"/>
        <v>#DIV/0!</v>
      </c>
      <c r="K54" s="282">
        <v>1.2500000000000001E-2</v>
      </c>
      <c r="L54" s="286" t="s">
        <v>190</v>
      </c>
      <c r="M54" s="287">
        <f t="shared" si="2"/>
        <v>0</v>
      </c>
      <c r="N54" s="287">
        <f t="shared" si="3"/>
        <v>0</v>
      </c>
    </row>
    <row r="55" spans="1:14" ht="15" customHeight="1" x14ac:dyDescent="0.25">
      <c r="A55" s="12"/>
      <c r="B55" s="12"/>
      <c r="C55" s="86" t="s">
        <v>162</v>
      </c>
      <c r="D55" s="281"/>
      <c r="E55" s="280"/>
      <c r="F55" s="282">
        <v>52</v>
      </c>
      <c r="G55" s="282" t="s">
        <v>169</v>
      </c>
      <c r="H55" s="283" t="s">
        <v>545</v>
      </c>
      <c r="I55" s="287">
        <f t="shared" si="4"/>
        <v>0</v>
      </c>
      <c r="J55" s="285" t="e">
        <f t="shared" si="1"/>
        <v>#DIV/0!</v>
      </c>
      <c r="K55" s="282">
        <v>1.2500000000000001E-2</v>
      </c>
      <c r="L55" s="286" t="s">
        <v>190</v>
      </c>
      <c r="M55" s="287">
        <f t="shared" si="2"/>
        <v>0</v>
      </c>
      <c r="N55" s="287">
        <f t="shared" si="3"/>
        <v>0</v>
      </c>
    </row>
    <row r="56" spans="1:14" ht="15" customHeight="1" x14ac:dyDescent="0.25">
      <c r="A56" s="12"/>
      <c r="B56" s="12"/>
      <c r="C56" s="86" t="s">
        <v>259</v>
      </c>
      <c r="D56" s="281"/>
      <c r="E56" s="280"/>
      <c r="F56" s="282">
        <v>13</v>
      </c>
      <c r="G56" s="282" t="s">
        <v>169</v>
      </c>
      <c r="H56" s="283" t="s">
        <v>261</v>
      </c>
      <c r="I56" s="287">
        <f t="shared" si="4"/>
        <v>0</v>
      </c>
      <c r="J56" s="287" t="e">
        <f t="shared" si="1"/>
        <v>#DIV/0!</v>
      </c>
      <c r="K56" s="282">
        <v>1.2500000000000001E-2</v>
      </c>
      <c r="L56" s="286" t="s">
        <v>190</v>
      </c>
      <c r="M56" s="287">
        <f t="shared" si="2"/>
        <v>0</v>
      </c>
      <c r="N56" s="287">
        <f t="shared" si="3"/>
        <v>0</v>
      </c>
    </row>
    <row r="57" spans="1:14" ht="15" customHeight="1" x14ac:dyDescent="0.25">
      <c r="A57" s="12"/>
      <c r="B57" s="12"/>
      <c r="C57" s="86" t="s">
        <v>260</v>
      </c>
      <c r="D57" s="281"/>
      <c r="E57" s="280"/>
      <c r="F57" s="288" t="s">
        <v>173</v>
      </c>
      <c r="G57" s="280"/>
      <c r="H57" s="280"/>
      <c r="I57" s="291"/>
      <c r="J57" s="291"/>
      <c r="K57" s="289"/>
      <c r="L57" s="292"/>
      <c r="M57" s="293"/>
      <c r="N57" s="293"/>
    </row>
    <row r="58" spans="1:14" ht="15" customHeight="1" x14ac:dyDescent="0.25">
      <c r="A58" s="12"/>
      <c r="B58" s="12"/>
      <c r="C58" s="88" t="s">
        <v>118</v>
      </c>
      <c r="D58" s="294">
        <f>SUM(D37:D57)</f>
        <v>0</v>
      </c>
      <c r="E58" s="294">
        <f>SUM(E37:E57)</f>
        <v>0</v>
      </c>
      <c r="F58" s="295"/>
      <c r="G58" s="295"/>
      <c r="H58" s="295"/>
      <c r="I58" s="287">
        <f>SUM(I37:I56)</f>
        <v>0</v>
      </c>
      <c r="J58" s="287" t="e">
        <f>SUM(J37:J56)</f>
        <v>#DIV/0!</v>
      </c>
      <c r="K58" s="296"/>
      <c r="L58" s="292"/>
      <c r="M58" s="293"/>
      <c r="N58" s="297">
        <f>SUM(N37:N56)</f>
        <v>0</v>
      </c>
    </row>
    <row r="59" spans="1:14" x14ac:dyDescent="0.25">
      <c r="A59" s="12"/>
      <c r="B59" s="12"/>
      <c r="C59" s="61"/>
      <c r="D59" s="298"/>
      <c r="E59" s="298"/>
      <c r="F59" s="298"/>
      <c r="G59" s="298"/>
      <c r="H59" s="298"/>
      <c r="I59" s="299">
        <v>100</v>
      </c>
      <c r="J59" s="299" t="s">
        <v>172</v>
      </c>
      <c r="K59" s="298"/>
      <c r="L59" s="298"/>
      <c r="M59" s="298"/>
      <c r="N59" s="298"/>
    </row>
    <row r="60" spans="1:14" x14ac:dyDescent="0.25">
      <c r="A60" s="12"/>
      <c r="B60" s="12"/>
      <c r="C60" s="61"/>
      <c r="D60" s="298"/>
      <c r="E60" s="298"/>
      <c r="F60" s="298"/>
      <c r="G60" s="298"/>
      <c r="H60" s="298"/>
      <c r="I60" s="298"/>
      <c r="J60" s="298"/>
      <c r="K60" s="298"/>
      <c r="L60" s="298"/>
      <c r="M60" s="298"/>
      <c r="N60" s="298"/>
    </row>
    <row r="61" spans="1:14" x14ac:dyDescent="0.25">
      <c r="A61" s="12"/>
      <c r="B61" s="12"/>
      <c r="C61" s="61"/>
      <c r="D61" s="61"/>
      <c r="E61" s="61"/>
      <c r="F61" s="61"/>
      <c r="G61" s="61"/>
      <c r="H61" s="61"/>
      <c r="I61" s="61"/>
      <c r="J61" s="61"/>
      <c r="K61" s="61"/>
      <c r="L61" s="61"/>
      <c r="M61" s="61"/>
      <c r="N61" s="61"/>
    </row>
    <row r="62" spans="1:14" x14ac:dyDescent="0.25">
      <c r="A62" s="12"/>
      <c r="B62" s="12"/>
      <c r="C62" s="61"/>
      <c r="D62" s="61"/>
      <c r="E62" s="61"/>
      <c r="F62" s="61"/>
      <c r="G62" s="61"/>
      <c r="H62" s="61"/>
      <c r="I62" s="61"/>
      <c r="J62" s="61"/>
      <c r="K62" s="61"/>
      <c r="L62" s="61"/>
      <c r="M62" s="61"/>
      <c r="N62" s="61"/>
    </row>
    <row r="63" spans="1:14" x14ac:dyDescent="0.25">
      <c r="A63" s="12"/>
      <c r="B63" s="12"/>
      <c r="C63" s="61"/>
      <c r="D63" s="61"/>
      <c r="E63" s="61"/>
      <c r="F63" s="61"/>
      <c r="G63" s="61"/>
      <c r="H63" s="61"/>
      <c r="I63" s="61"/>
      <c r="J63" s="61"/>
      <c r="K63" s="61"/>
      <c r="L63" s="61"/>
      <c r="M63" s="61"/>
      <c r="N63" s="61"/>
    </row>
    <row r="64" spans="1:14" x14ac:dyDescent="0.25">
      <c r="A64" s="12"/>
      <c r="B64" s="12"/>
      <c r="C64" s="61"/>
      <c r="D64" s="61"/>
      <c r="E64" s="61"/>
      <c r="F64" s="61"/>
      <c r="G64" s="61"/>
      <c r="H64" s="61"/>
      <c r="I64" s="61"/>
      <c r="J64" s="61"/>
      <c r="K64" s="61"/>
      <c r="L64" s="61"/>
      <c r="M64" s="61"/>
      <c r="N64" s="61"/>
    </row>
    <row r="65" spans="1:14" x14ac:dyDescent="0.25">
      <c r="A65" s="12"/>
      <c r="B65" s="12"/>
      <c r="C65" s="61"/>
      <c r="D65" s="61"/>
      <c r="E65" s="61"/>
      <c r="F65" s="61"/>
      <c r="G65" s="61"/>
      <c r="H65" s="61"/>
      <c r="I65" s="61"/>
      <c r="J65" s="61"/>
      <c r="K65" s="61"/>
      <c r="L65" s="61"/>
      <c r="M65" s="61"/>
      <c r="N65" s="61"/>
    </row>
    <row r="66" spans="1:14" x14ac:dyDescent="0.25">
      <c r="A66" s="12"/>
      <c r="B66" s="12"/>
      <c r="C66" s="61"/>
      <c r="D66" s="61"/>
      <c r="E66" s="61"/>
      <c r="F66" s="61"/>
      <c r="G66" s="61"/>
      <c r="H66" s="61"/>
      <c r="I66" s="61"/>
      <c r="J66" s="61"/>
      <c r="K66" s="61"/>
      <c r="L66" s="61"/>
      <c r="M66" s="61"/>
      <c r="N66" s="61"/>
    </row>
    <row r="67" spans="1:14" x14ac:dyDescent="0.25">
      <c r="A67" s="12"/>
      <c r="B67" s="12"/>
    </row>
  </sheetData>
  <mergeCells count="15">
    <mergeCell ref="C2:N2"/>
    <mergeCell ref="C24:N24"/>
    <mergeCell ref="B4:N4"/>
    <mergeCell ref="B6:N6"/>
    <mergeCell ref="B13:N13"/>
    <mergeCell ref="L35:L36"/>
    <mergeCell ref="K33:L34"/>
    <mergeCell ref="M33:N34"/>
    <mergeCell ref="C35:C36"/>
    <mergeCell ref="C28:N28"/>
    <mergeCell ref="C33:E34"/>
    <mergeCell ref="F35:F36"/>
    <mergeCell ref="G35:G36"/>
    <mergeCell ref="H35:H36"/>
    <mergeCell ref="F33:J34"/>
  </mergeCells>
  <printOptions horizontalCentered="1"/>
  <pageMargins left="0.25" right="0.25" top="0.75" bottom="0.75" header="0.3" footer="0.3"/>
  <pageSetup paperSize="119" scale="79" fitToHeight="0" orientation="landscape"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Q42"/>
  <sheetViews>
    <sheetView showGridLines="0" zoomScale="90" zoomScaleNormal="90" workbookViewId="0">
      <selection activeCell="S28" sqref="S28"/>
    </sheetView>
  </sheetViews>
  <sheetFormatPr baseColWidth="10" defaultRowHeight="15" x14ac:dyDescent="0.25"/>
  <cols>
    <col min="1" max="2" width="3.7109375" style="4" customWidth="1"/>
    <col min="3" max="3" width="16.5703125" style="12" customWidth="1"/>
    <col min="4" max="6" width="12.7109375" style="12" customWidth="1"/>
    <col min="7" max="16" width="11.42578125" style="12"/>
  </cols>
  <sheetData>
    <row r="1" spans="1:16" s="4" customFormat="1" ht="60" customHeight="1" x14ac:dyDescent="0.25">
      <c r="C1" s="12"/>
      <c r="D1" s="12"/>
      <c r="E1" s="12"/>
      <c r="F1" s="12"/>
      <c r="G1" s="12"/>
      <c r="H1" s="12"/>
      <c r="I1" s="12"/>
      <c r="J1" s="12"/>
      <c r="K1" s="12"/>
      <c r="L1" s="12"/>
      <c r="M1" s="12"/>
      <c r="N1" s="12"/>
      <c r="O1" s="12"/>
      <c r="P1" s="12"/>
    </row>
    <row r="2" spans="1:16" ht="68.25" customHeight="1" x14ac:dyDescent="0.25">
      <c r="A2" s="12"/>
      <c r="B2" s="12"/>
      <c r="C2" s="429" t="s">
        <v>592</v>
      </c>
      <c r="D2" s="429"/>
      <c r="E2" s="429"/>
      <c r="F2" s="429"/>
      <c r="G2" s="429"/>
      <c r="H2" s="429"/>
      <c r="I2" s="429"/>
      <c r="J2" s="429"/>
      <c r="K2" s="429"/>
      <c r="L2" s="429"/>
      <c r="M2" s="429"/>
      <c r="N2" s="429"/>
      <c r="O2" s="429"/>
      <c r="P2" s="429"/>
    </row>
    <row r="3" spans="1:16" s="4" customFormat="1" ht="15" customHeight="1" x14ac:dyDescent="0.25">
      <c r="A3" s="12"/>
      <c r="B3" s="265" t="s">
        <v>387</v>
      </c>
      <c r="C3" s="12"/>
      <c r="D3" s="108"/>
      <c r="E3" s="108"/>
      <c r="F3" s="108"/>
      <c r="G3" s="108"/>
      <c r="H3" s="108"/>
      <c r="I3" s="108"/>
      <c r="J3" s="108"/>
      <c r="K3" s="108"/>
      <c r="L3" s="108"/>
      <c r="M3" s="108"/>
      <c r="N3" s="108"/>
      <c r="O3" s="108"/>
      <c r="P3" s="108"/>
    </row>
    <row r="4" spans="1:16" s="4" customFormat="1" ht="28.5" customHeight="1" x14ac:dyDescent="0.25">
      <c r="A4" s="12"/>
      <c r="B4" s="416" t="s">
        <v>428</v>
      </c>
      <c r="C4" s="416"/>
      <c r="D4" s="416"/>
      <c r="E4" s="416"/>
      <c r="F4" s="416"/>
      <c r="G4" s="416"/>
      <c r="H4" s="416"/>
      <c r="I4" s="416"/>
      <c r="J4" s="416"/>
      <c r="K4" s="416"/>
      <c r="L4" s="416"/>
      <c r="M4" s="416"/>
      <c r="N4" s="416"/>
      <c r="O4" s="416"/>
      <c r="P4" s="416"/>
    </row>
    <row r="5" spans="1:16" s="4" customFormat="1" ht="26.25" customHeight="1" x14ac:dyDescent="0.25">
      <c r="A5" s="12"/>
      <c r="B5" s="416" t="s">
        <v>429</v>
      </c>
      <c r="C5" s="416"/>
      <c r="D5" s="416"/>
      <c r="E5" s="416"/>
      <c r="F5" s="416"/>
      <c r="G5" s="416"/>
      <c r="H5" s="416"/>
      <c r="I5" s="416"/>
      <c r="J5" s="416"/>
      <c r="K5" s="416"/>
      <c r="L5" s="416"/>
      <c r="M5" s="416"/>
      <c r="N5" s="416"/>
      <c r="O5" s="416"/>
      <c r="P5" s="416"/>
    </row>
    <row r="6" spans="1:16" s="4" customFormat="1" ht="15" customHeight="1" x14ac:dyDescent="0.25">
      <c r="A6" s="12"/>
      <c r="B6" s="12"/>
      <c r="C6" s="178"/>
      <c r="D6" s="108"/>
      <c r="E6" s="108"/>
      <c r="F6" s="108"/>
      <c r="G6" s="108"/>
      <c r="H6" s="108"/>
      <c r="I6" s="108"/>
      <c r="J6" s="108"/>
      <c r="K6" s="108"/>
      <c r="L6" s="108"/>
      <c r="M6" s="108"/>
      <c r="N6" s="108"/>
      <c r="O6" s="108"/>
      <c r="P6" s="108"/>
    </row>
    <row r="7" spans="1:16" s="4" customFormat="1" ht="15" customHeight="1" x14ac:dyDescent="0.25">
      <c r="A7" s="12"/>
      <c r="B7" s="178" t="s">
        <v>430</v>
      </c>
      <c r="C7" s="12"/>
      <c r="D7" s="108"/>
      <c r="E7" s="108"/>
      <c r="F7" s="108"/>
      <c r="G7" s="108"/>
      <c r="H7" s="108"/>
      <c r="I7" s="108"/>
      <c r="J7" s="108"/>
      <c r="K7" s="108"/>
      <c r="L7" s="108"/>
      <c r="M7" s="108"/>
      <c r="N7" s="108"/>
      <c r="O7" s="108"/>
      <c r="P7" s="108"/>
    </row>
    <row r="8" spans="1:16" s="4" customFormat="1" ht="15" customHeight="1" x14ac:dyDescent="0.25">
      <c r="A8" s="12"/>
      <c r="B8" s="178"/>
      <c r="C8" s="12"/>
      <c r="D8" s="108"/>
      <c r="E8" s="108"/>
      <c r="F8" s="108"/>
      <c r="G8" s="108"/>
      <c r="H8" s="108"/>
      <c r="I8" s="108"/>
      <c r="J8" s="108"/>
      <c r="K8" s="108"/>
      <c r="L8" s="108"/>
      <c r="M8" s="108"/>
      <c r="N8" s="108"/>
      <c r="O8" s="108"/>
      <c r="P8" s="108"/>
    </row>
    <row r="9" spans="1:16" s="4" customFormat="1" ht="15" customHeight="1" x14ac:dyDescent="0.25">
      <c r="A9" s="12"/>
      <c r="B9" s="265" t="s">
        <v>392</v>
      </c>
      <c r="C9" s="12"/>
      <c r="D9" s="108"/>
      <c r="E9" s="108"/>
      <c r="F9" s="108"/>
      <c r="G9" s="108"/>
      <c r="H9" s="108"/>
      <c r="I9" s="108"/>
      <c r="J9" s="108"/>
      <c r="K9" s="108"/>
      <c r="L9" s="108"/>
      <c r="M9" s="108"/>
      <c r="N9" s="108"/>
      <c r="O9" s="108"/>
      <c r="P9" s="108"/>
    </row>
    <row r="10" spans="1:16" s="4" customFormat="1" ht="15" customHeight="1" x14ac:dyDescent="0.25">
      <c r="A10" s="12"/>
      <c r="B10" s="178" t="s">
        <v>431</v>
      </c>
      <c r="C10" s="12"/>
      <c r="D10" s="108"/>
      <c r="E10" s="108"/>
      <c r="F10" s="108"/>
      <c r="G10" s="108"/>
      <c r="H10" s="108"/>
      <c r="I10" s="108"/>
      <c r="J10" s="108"/>
      <c r="K10" s="108"/>
      <c r="L10" s="108"/>
      <c r="M10" s="108"/>
      <c r="N10" s="108"/>
      <c r="O10" s="108"/>
      <c r="P10" s="108"/>
    </row>
    <row r="11" spans="1:16" s="4" customFormat="1" ht="15" customHeight="1" x14ac:dyDescent="0.25">
      <c r="A11" s="12"/>
      <c r="B11" s="12"/>
      <c r="C11" s="178" t="s">
        <v>432</v>
      </c>
      <c r="D11" s="108"/>
      <c r="E11" s="108"/>
      <c r="F11" s="108"/>
      <c r="G11" s="108"/>
      <c r="H11" s="108"/>
      <c r="I11" s="108"/>
      <c r="J11" s="108"/>
      <c r="K11" s="108"/>
      <c r="L11" s="108"/>
      <c r="M11" s="108"/>
      <c r="N11" s="108"/>
      <c r="O11" s="108"/>
      <c r="P11" s="108"/>
    </row>
    <row r="12" spans="1:16" s="4" customFormat="1" ht="15" customHeight="1" x14ac:dyDescent="0.25">
      <c r="A12" s="12"/>
      <c r="B12" s="12"/>
      <c r="C12" s="178"/>
      <c r="D12" s="108"/>
      <c r="E12" s="108"/>
      <c r="F12" s="108"/>
      <c r="G12" s="108"/>
      <c r="H12" s="108"/>
      <c r="I12" s="108"/>
      <c r="J12" s="108"/>
      <c r="K12" s="108"/>
      <c r="L12" s="108"/>
      <c r="M12" s="108"/>
      <c r="N12" s="108"/>
      <c r="O12" s="108"/>
      <c r="P12" s="108"/>
    </row>
    <row r="13" spans="1:16" s="4" customFormat="1" ht="15" customHeight="1" x14ac:dyDescent="0.25">
      <c r="A13" s="12"/>
      <c r="B13" s="178" t="s">
        <v>418</v>
      </c>
      <c r="C13" s="12"/>
      <c r="D13" s="108"/>
      <c r="E13" s="108"/>
      <c r="F13" s="108"/>
      <c r="G13" s="108"/>
      <c r="H13" s="108"/>
      <c r="I13" s="108"/>
      <c r="J13" s="108"/>
      <c r="K13" s="108"/>
      <c r="L13" s="108"/>
      <c r="M13" s="108"/>
      <c r="N13" s="108"/>
      <c r="O13" s="108"/>
      <c r="P13" s="108"/>
    </row>
    <row r="14" spans="1:16" s="4" customFormat="1" ht="15" customHeight="1" x14ac:dyDescent="0.25">
      <c r="A14" s="12"/>
      <c r="B14" s="178"/>
      <c r="C14" s="12"/>
      <c r="D14" s="108"/>
      <c r="E14" s="108"/>
      <c r="F14" s="108"/>
      <c r="G14" s="108"/>
      <c r="H14" s="108"/>
      <c r="I14" s="108"/>
      <c r="J14" s="108"/>
      <c r="K14" s="108"/>
      <c r="L14" s="108"/>
      <c r="M14" s="108"/>
      <c r="N14" s="108"/>
      <c r="O14" s="108"/>
      <c r="P14" s="108"/>
    </row>
    <row r="15" spans="1:16" s="4" customFormat="1" ht="15" customHeight="1" x14ac:dyDescent="0.25">
      <c r="A15" s="12"/>
      <c r="B15" s="178" t="s">
        <v>413</v>
      </c>
      <c r="C15" s="12"/>
      <c r="D15" s="108"/>
      <c r="E15" s="108"/>
      <c r="F15" s="108"/>
      <c r="G15" s="108"/>
      <c r="H15" s="108"/>
      <c r="I15" s="108"/>
      <c r="J15" s="108"/>
      <c r="K15" s="108"/>
      <c r="L15" s="108"/>
      <c r="M15" s="108"/>
      <c r="N15" s="108"/>
      <c r="O15" s="108"/>
      <c r="P15" s="108"/>
    </row>
    <row r="16" spans="1:16" s="4" customFormat="1" ht="15" customHeight="1" x14ac:dyDescent="0.25">
      <c r="A16" s="12"/>
      <c r="B16" s="12"/>
      <c r="C16" s="178" t="s">
        <v>433</v>
      </c>
      <c r="D16" s="108"/>
      <c r="E16" s="108"/>
      <c r="F16" s="108"/>
      <c r="G16" s="108"/>
      <c r="H16" s="108"/>
      <c r="I16" s="108"/>
      <c r="J16" s="108"/>
      <c r="K16" s="108"/>
      <c r="L16" s="108"/>
      <c r="M16" s="108"/>
      <c r="N16" s="108"/>
      <c r="O16" s="108"/>
      <c r="P16" s="108"/>
    </row>
    <row r="17" spans="1:17" s="4" customFormat="1" ht="15" customHeight="1" x14ac:dyDescent="0.25">
      <c r="A17" s="12"/>
      <c r="B17" s="12"/>
      <c r="C17" s="178" t="s">
        <v>434</v>
      </c>
      <c r="D17" s="108"/>
      <c r="E17" s="108"/>
      <c r="F17" s="108"/>
      <c r="G17" s="108"/>
      <c r="H17" s="108"/>
      <c r="I17" s="108"/>
      <c r="J17" s="108"/>
      <c r="K17" s="108"/>
      <c r="L17" s="108"/>
      <c r="M17" s="108"/>
      <c r="N17" s="108"/>
      <c r="O17" s="108"/>
      <c r="P17" s="108"/>
    </row>
    <row r="18" spans="1:17" s="4" customFormat="1" ht="15" customHeight="1" x14ac:dyDescent="0.25">
      <c r="A18" s="12"/>
      <c r="B18" s="12"/>
      <c r="C18" s="178"/>
      <c r="D18" s="108"/>
      <c r="E18" s="108"/>
      <c r="F18" s="108"/>
      <c r="G18" s="108"/>
      <c r="H18" s="108"/>
      <c r="I18" s="108"/>
      <c r="J18" s="108"/>
      <c r="K18" s="108"/>
      <c r="L18" s="108"/>
      <c r="M18" s="108"/>
      <c r="N18" s="108"/>
      <c r="O18" s="108"/>
      <c r="P18" s="108"/>
    </row>
    <row r="19" spans="1:17" s="4" customFormat="1" ht="15" customHeight="1" x14ac:dyDescent="0.25">
      <c r="A19" s="12"/>
      <c r="B19" s="265" t="s">
        <v>395</v>
      </c>
      <c r="C19" s="12"/>
      <c r="D19" s="108"/>
      <c r="E19" s="108"/>
      <c r="F19" s="108"/>
      <c r="G19" s="108"/>
      <c r="H19" s="108"/>
      <c r="I19" s="108"/>
      <c r="J19" s="108"/>
      <c r="K19" s="108"/>
      <c r="L19" s="108"/>
      <c r="M19" s="108"/>
      <c r="N19" s="108"/>
      <c r="O19" s="108"/>
      <c r="P19" s="108"/>
    </row>
    <row r="20" spans="1:17" s="4" customFormat="1" ht="15" customHeight="1" x14ac:dyDescent="0.25">
      <c r="A20" s="12"/>
      <c r="B20" s="12"/>
      <c r="C20" s="178" t="s">
        <v>396</v>
      </c>
      <c r="D20" s="108"/>
      <c r="E20" s="108"/>
      <c r="F20" s="108"/>
      <c r="G20" s="108"/>
      <c r="H20" s="108"/>
      <c r="I20" s="108"/>
      <c r="J20" s="108"/>
      <c r="K20" s="108"/>
      <c r="L20" s="108"/>
      <c r="M20" s="108"/>
      <c r="N20" s="108"/>
      <c r="O20" s="108"/>
      <c r="P20" s="108"/>
    </row>
    <row r="21" spans="1:17" s="4" customFormat="1" ht="15" customHeight="1" x14ac:dyDescent="0.25">
      <c r="A21" s="12"/>
      <c r="B21" s="12"/>
      <c r="C21" s="178" t="s">
        <v>435</v>
      </c>
      <c r="D21" s="108"/>
      <c r="E21" s="108"/>
      <c r="F21" s="108"/>
      <c r="G21" s="108"/>
      <c r="H21" s="108"/>
      <c r="I21" s="108"/>
      <c r="J21" s="108"/>
      <c r="K21" s="108"/>
      <c r="L21" s="108"/>
      <c r="M21" s="108"/>
      <c r="N21" s="108"/>
      <c r="O21" s="108"/>
      <c r="P21" s="108"/>
    </row>
    <row r="22" spans="1:17" s="4" customFormat="1" ht="15" customHeight="1" x14ac:dyDescent="0.25">
      <c r="A22" s="12"/>
      <c r="B22" s="12"/>
      <c r="C22" s="178" t="s">
        <v>436</v>
      </c>
      <c r="D22" s="108"/>
      <c r="E22" s="108"/>
      <c r="F22" s="108"/>
      <c r="G22" s="108"/>
      <c r="H22" s="108"/>
      <c r="I22" s="108"/>
      <c r="J22" s="108"/>
      <c r="K22" s="108"/>
      <c r="L22" s="108"/>
      <c r="M22" s="108"/>
      <c r="N22" s="108"/>
      <c r="O22" s="108"/>
      <c r="P22" s="108"/>
    </row>
    <row r="23" spans="1:17" s="4" customFormat="1" ht="15" customHeight="1" x14ac:dyDescent="0.25">
      <c r="A23" s="12"/>
      <c r="B23" s="12"/>
      <c r="C23" s="178" t="s">
        <v>437</v>
      </c>
      <c r="D23" s="108"/>
      <c r="E23" s="108"/>
      <c r="F23" s="108"/>
      <c r="G23" s="108"/>
      <c r="H23" s="108"/>
      <c r="I23" s="108"/>
      <c r="J23" s="108"/>
      <c r="K23" s="108"/>
      <c r="L23" s="108"/>
      <c r="M23" s="108"/>
      <c r="N23" s="108"/>
      <c r="O23" s="108"/>
      <c r="P23" s="108"/>
    </row>
    <row r="24" spans="1:17" s="4" customFormat="1" ht="15" customHeight="1" x14ac:dyDescent="0.25">
      <c r="A24" s="12"/>
      <c r="B24" s="12"/>
      <c r="C24" s="178" t="s">
        <v>397</v>
      </c>
      <c r="D24" s="108"/>
      <c r="E24" s="108"/>
      <c r="F24" s="108"/>
      <c r="G24" s="108"/>
      <c r="H24" s="108"/>
      <c r="I24" s="108"/>
      <c r="J24" s="108"/>
      <c r="K24" s="108"/>
      <c r="L24" s="108"/>
      <c r="M24" s="108"/>
      <c r="N24" s="108"/>
      <c r="O24" s="108"/>
      <c r="P24" s="108"/>
    </row>
    <row r="25" spans="1:17" s="4" customFormat="1" ht="15" customHeight="1" x14ac:dyDescent="0.25">
      <c r="A25" s="12"/>
      <c r="B25" s="12"/>
      <c r="C25" s="178" t="s">
        <v>398</v>
      </c>
      <c r="D25" s="108"/>
      <c r="E25" s="108"/>
      <c r="F25" s="108"/>
      <c r="G25" s="108"/>
      <c r="H25" s="108"/>
      <c r="I25" s="108"/>
      <c r="J25" s="108"/>
      <c r="K25" s="108"/>
      <c r="L25" s="108"/>
      <c r="M25" s="108"/>
      <c r="N25" s="108"/>
      <c r="O25" s="108"/>
      <c r="P25" s="108"/>
    </row>
    <row r="26" spans="1:17" s="4" customFormat="1" ht="15" customHeight="1" x14ac:dyDescent="0.25">
      <c r="A26" s="12"/>
      <c r="B26" s="12"/>
      <c r="C26" s="178" t="s">
        <v>399</v>
      </c>
      <c r="D26" s="108"/>
      <c r="E26" s="108"/>
      <c r="F26" s="108"/>
      <c r="G26" s="108"/>
      <c r="H26" s="108"/>
      <c r="I26" s="108"/>
      <c r="J26" s="108"/>
      <c r="K26" s="108"/>
      <c r="L26" s="108"/>
      <c r="M26" s="108"/>
      <c r="N26" s="108"/>
      <c r="O26" s="108"/>
      <c r="P26" s="108"/>
    </row>
    <row r="27" spans="1:17" s="4" customFormat="1" ht="15" customHeight="1" x14ac:dyDescent="0.25">
      <c r="A27" s="12"/>
      <c r="B27" s="12"/>
      <c r="C27" s="108"/>
      <c r="D27" s="108"/>
      <c r="E27" s="108"/>
      <c r="F27" s="108"/>
      <c r="G27" s="108"/>
      <c r="H27" s="108"/>
      <c r="I27" s="108"/>
      <c r="J27" s="108"/>
      <c r="K27" s="108"/>
      <c r="L27" s="108"/>
      <c r="M27" s="108"/>
      <c r="N27" s="108"/>
      <c r="O27" s="108"/>
      <c r="P27" s="108"/>
    </row>
    <row r="28" spans="1:17" ht="38.25" x14ac:dyDescent="0.25">
      <c r="A28" s="12"/>
      <c r="B28" s="12"/>
      <c r="C28" s="430" t="s">
        <v>41</v>
      </c>
      <c r="D28" s="187" t="s">
        <v>42</v>
      </c>
      <c r="E28" s="187" t="s">
        <v>151</v>
      </c>
      <c r="F28" s="187" t="s">
        <v>262</v>
      </c>
      <c r="G28" s="187" t="s">
        <v>43</v>
      </c>
      <c r="H28" s="187" t="s">
        <v>44</v>
      </c>
      <c r="I28" s="187" t="s">
        <v>45</v>
      </c>
      <c r="J28" s="187" t="s">
        <v>46</v>
      </c>
      <c r="K28" s="187" t="s">
        <v>47</v>
      </c>
      <c r="L28" s="187" t="s">
        <v>56</v>
      </c>
      <c r="M28" s="187" t="s">
        <v>267</v>
      </c>
      <c r="N28" s="187" t="s">
        <v>268</v>
      </c>
      <c r="O28" s="187" t="s">
        <v>270</v>
      </c>
      <c r="P28" s="187" t="s">
        <v>271</v>
      </c>
      <c r="Q28" s="3"/>
    </row>
    <row r="29" spans="1:17" ht="38.25" x14ac:dyDescent="0.25">
      <c r="A29" s="12"/>
      <c r="B29" s="12"/>
      <c r="C29" s="431"/>
      <c r="D29" s="187" t="s">
        <v>263</v>
      </c>
      <c r="E29" s="187" t="s">
        <v>179</v>
      </c>
      <c r="F29" s="187"/>
      <c r="G29" s="187" t="s">
        <v>264</v>
      </c>
      <c r="H29" s="187"/>
      <c r="I29" s="187" t="s">
        <v>265</v>
      </c>
      <c r="J29" s="187"/>
      <c r="K29" s="187"/>
      <c r="L29" s="187" t="s">
        <v>266</v>
      </c>
      <c r="M29" s="187"/>
      <c r="N29" s="187" t="s">
        <v>269</v>
      </c>
      <c r="O29" s="187"/>
      <c r="P29" s="187" t="s">
        <v>272</v>
      </c>
    </row>
    <row r="30" spans="1:17" x14ac:dyDescent="0.25">
      <c r="A30" s="12"/>
      <c r="B30" s="12"/>
      <c r="C30" s="225" t="s">
        <v>55</v>
      </c>
      <c r="D30" s="300"/>
      <c r="E30" s="300"/>
      <c r="F30" s="301">
        <v>0.16</v>
      </c>
      <c r="G30" s="287">
        <f>D30*F30</f>
        <v>0</v>
      </c>
      <c r="H30" s="301">
        <v>0.1</v>
      </c>
      <c r="I30" s="287">
        <f>G30*H30</f>
        <v>0</v>
      </c>
      <c r="J30" s="301">
        <v>1</v>
      </c>
      <c r="K30" s="301">
        <v>0.9</v>
      </c>
      <c r="L30" s="287">
        <f>I30*J30*K30</f>
        <v>0</v>
      </c>
      <c r="M30" s="301">
        <v>0.40720000000000001</v>
      </c>
      <c r="N30" s="287">
        <f>L30*M30</f>
        <v>0</v>
      </c>
      <c r="O30" s="301">
        <v>0.01</v>
      </c>
      <c r="P30" s="287">
        <f>N30*O30</f>
        <v>0</v>
      </c>
    </row>
    <row r="31" spans="1:17" ht="45.75" customHeight="1" x14ac:dyDescent="0.25">
      <c r="A31" s="12"/>
      <c r="B31" s="12"/>
      <c r="C31" s="430" t="s">
        <v>273</v>
      </c>
      <c r="D31" s="430" t="s">
        <v>48</v>
      </c>
      <c r="E31" s="223" t="s">
        <v>184</v>
      </c>
      <c r="F31" s="187" t="s">
        <v>49</v>
      </c>
      <c r="G31" s="430" t="s">
        <v>50</v>
      </c>
      <c r="H31" s="223" t="s">
        <v>181</v>
      </c>
      <c r="I31" s="187" t="s">
        <v>438</v>
      </c>
      <c r="J31" s="187" t="s">
        <v>438</v>
      </c>
      <c r="K31" s="187" t="s">
        <v>439</v>
      </c>
      <c r="L31" s="187" t="s">
        <v>439</v>
      </c>
      <c r="M31" s="247"/>
      <c r="N31" s="247"/>
      <c r="O31" s="247"/>
      <c r="P31" s="247"/>
      <c r="Q31" s="3"/>
    </row>
    <row r="32" spans="1:17" ht="25.5" x14ac:dyDescent="0.25">
      <c r="A32" s="12"/>
      <c r="B32" s="12"/>
      <c r="C32" s="431"/>
      <c r="D32" s="431"/>
      <c r="E32" s="187" t="s">
        <v>294</v>
      </c>
      <c r="F32" s="187" t="s">
        <v>274</v>
      </c>
      <c r="G32" s="431"/>
      <c r="H32" s="187" t="s">
        <v>182</v>
      </c>
      <c r="I32" s="187" t="s">
        <v>51</v>
      </c>
      <c r="J32" s="187" t="s">
        <v>52</v>
      </c>
      <c r="K32" s="187" t="s">
        <v>155</v>
      </c>
      <c r="L32" s="187" t="s">
        <v>51</v>
      </c>
      <c r="M32" s="247"/>
      <c r="N32" s="247"/>
      <c r="O32" s="247"/>
      <c r="P32" s="247"/>
      <c r="Q32" s="3"/>
    </row>
    <row r="33" spans="1:16" x14ac:dyDescent="0.25">
      <c r="A33" s="12"/>
      <c r="B33" s="12"/>
      <c r="C33" s="225" t="s">
        <v>341</v>
      </c>
      <c r="D33" s="301">
        <v>5.0000000000000001E-3</v>
      </c>
      <c r="E33" s="291"/>
      <c r="F33" s="287">
        <f>N30*D33</f>
        <v>0</v>
      </c>
      <c r="G33" s="302" t="s">
        <v>53</v>
      </c>
      <c r="H33" s="303"/>
      <c r="I33" s="287">
        <f>F33*(16/12)</f>
        <v>0</v>
      </c>
      <c r="J33" s="304">
        <f>I33/1000</f>
        <v>0</v>
      </c>
      <c r="K33" s="291"/>
      <c r="L33" s="291"/>
      <c r="M33" s="60"/>
      <c r="N33" s="60"/>
      <c r="O33" s="60"/>
      <c r="P33" s="60"/>
    </row>
    <row r="34" spans="1:16" x14ac:dyDescent="0.25">
      <c r="A34" s="12"/>
      <c r="B34" s="12"/>
      <c r="C34" s="225" t="s">
        <v>342</v>
      </c>
      <c r="D34" s="301">
        <v>7.0000000000000001E-3</v>
      </c>
      <c r="E34" s="291"/>
      <c r="F34" s="287">
        <f>P30*D34</f>
        <v>0</v>
      </c>
      <c r="G34" s="302" t="s">
        <v>54</v>
      </c>
      <c r="H34" s="303"/>
      <c r="I34" s="287">
        <f>F34*(44/28)</f>
        <v>0</v>
      </c>
      <c r="J34" s="304">
        <f>I34/1000</f>
        <v>0</v>
      </c>
      <c r="K34" s="291"/>
      <c r="L34" s="291"/>
      <c r="M34" s="60"/>
      <c r="N34" s="60"/>
      <c r="O34" s="60"/>
      <c r="P34" s="60"/>
    </row>
    <row r="35" spans="1:16" x14ac:dyDescent="0.25">
      <c r="A35" s="12"/>
      <c r="B35" s="12"/>
      <c r="C35" s="227" t="s">
        <v>180</v>
      </c>
      <c r="D35" s="291"/>
      <c r="E35" s="301">
        <v>324</v>
      </c>
      <c r="F35" s="291"/>
      <c r="G35" s="303"/>
      <c r="H35" s="302" t="s">
        <v>183</v>
      </c>
      <c r="I35" s="291"/>
      <c r="J35" s="291"/>
      <c r="K35" s="305">
        <f>E30*E35*H35</f>
        <v>0</v>
      </c>
      <c r="L35" s="306">
        <f>K35/1000</f>
        <v>0</v>
      </c>
      <c r="M35" s="60"/>
      <c r="N35" s="60"/>
      <c r="O35" s="60"/>
      <c r="P35" s="60"/>
    </row>
    <row r="36" spans="1:16" x14ac:dyDescent="0.25">
      <c r="A36" s="12"/>
      <c r="B36" s="12"/>
      <c r="C36" s="60"/>
      <c r="D36" s="60"/>
      <c r="E36" s="60"/>
      <c r="F36" s="60"/>
      <c r="G36" s="60"/>
      <c r="H36" s="60"/>
      <c r="I36" s="60"/>
      <c r="J36" s="60"/>
      <c r="K36" s="60"/>
      <c r="L36" s="60"/>
      <c r="M36" s="60"/>
      <c r="N36" s="60"/>
      <c r="O36" s="60"/>
      <c r="P36" s="60"/>
    </row>
    <row r="37" spans="1:16" x14ac:dyDescent="0.25">
      <c r="A37" s="12"/>
      <c r="B37" s="12"/>
      <c r="C37" s="61"/>
      <c r="D37" s="61"/>
      <c r="E37" s="61"/>
      <c r="F37" s="61"/>
      <c r="G37" s="61"/>
      <c r="H37" s="61"/>
      <c r="I37" s="61"/>
      <c r="J37" s="61"/>
      <c r="K37" s="61"/>
      <c r="L37" s="61"/>
      <c r="M37" s="61"/>
      <c r="N37" s="61"/>
      <c r="O37" s="61"/>
      <c r="P37" s="61"/>
    </row>
    <row r="38" spans="1:16" x14ac:dyDescent="0.25">
      <c r="A38" s="12"/>
      <c r="B38" s="12"/>
      <c r="C38" s="61"/>
      <c r="D38" s="61"/>
      <c r="E38" s="61"/>
      <c r="F38" s="61"/>
      <c r="G38" s="61"/>
      <c r="H38" s="61"/>
      <c r="I38" s="61"/>
      <c r="J38" s="61"/>
      <c r="K38" s="61"/>
      <c r="L38" s="61"/>
      <c r="M38" s="61"/>
      <c r="N38" s="61"/>
      <c r="O38" s="61"/>
      <c r="P38" s="61"/>
    </row>
    <row r="39" spans="1:16" x14ac:dyDescent="0.25">
      <c r="A39" s="12"/>
      <c r="B39" s="12"/>
      <c r="C39" s="61"/>
      <c r="D39" s="61"/>
      <c r="E39" s="61"/>
      <c r="F39" s="61"/>
      <c r="G39" s="61"/>
      <c r="H39" s="61"/>
      <c r="I39" s="61"/>
      <c r="J39" s="61"/>
      <c r="K39" s="61"/>
      <c r="L39" s="61"/>
      <c r="M39" s="61"/>
      <c r="N39" s="61"/>
      <c r="O39" s="61"/>
      <c r="P39" s="61"/>
    </row>
    <row r="40" spans="1:16" x14ac:dyDescent="0.25">
      <c r="A40" s="12"/>
      <c r="B40" s="12"/>
      <c r="C40" s="61"/>
      <c r="D40" s="61"/>
      <c r="E40" s="61"/>
      <c r="F40" s="61"/>
      <c r="G40" s="61"/>
      <c r="H40" s="61"/>
      <c r="I40" s="61"/>
      <c r="J40" s="61"/>
      <c r="K40" s="61"/>
      <c r="L40" s="61"/>
      <c r="M40" s="61"/>
      <c r="N40" s="61"/>
      <c r="O40" s="61"/>
      <c r="P40" s="61"/>
    </row>
    <row r="41" spans="1:16" x14ac:dyDescent="0.25">
      <c r="A41" s="12"/>
      <c r="B41" s="12"/>
      <c r="C41" s="61"/>
      <c r="D41" s="61"/>
      <c r="E41" s="61"/>
      <c r="F41" s="61"/>
      <c r="G41" s="61"/>
      <c r="H41" s="61"/>
      <c r="I41" s="61"/>
      <c r="J41" s="61"/>
      <c r="K41" s="61"/>
      <c r="L41" s="61"/>
      <c r="M41" s="61"/>
      <c r="N41" s="61"/>
      <c r="O41" s="61"/>
      <c r="P41" s="61"/>
    </row>
    <row r="42" spans="1:16" x14ac:dyDescent="0.25">
      <c r="A42" s="12"/>
      <c r="B42" s="12"/>
    </row>
  </sheetData>
  <mergeCells count="7">
    <mergeCell ref="C2:P2"/>
    <mergeCell ref="C28:C29"/>
    <mergeCell ref="D31:D32"/>
    <mergeCell ref="G31:G32"/>
    <mergeCell ref="C31:C32"/>
    <mergeCell ref="B4:P4"/>
    <mergeCell ref="B5:P5"/>
  </mergeCells>
  <printOptions horizontalCentered="1"/>
  <pageMargins left="0.23622047244094491" right="0.23622047244094491" top="0.74803149606299213" bottom="0.74803149606299213" header="0.31496062992125984" footer="0.31496062992125984"/>
  <pageSetup paperSize="119" scale="76"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Q167"/>
  <sheetViews>
    <sheetView showGridLines="0" workbookViewId="0">
      <selection activeCell="X35" sqref="X35"/>
    </sheetView>
  </sheetViews>
  <sheetFormatPr baseColWidth="10" defaultRowHeight="15" x14ac:dyDescent="0.25"/>
  <cols>
    <col min="1" max="2" width="3.7109375" style="4" customWidth="1"/>
    <col min="3" max="3" width="11.42578125" style="12" customWidth="1"/>
    <col min="4" max="10" width="11.42578125" style="12"/>
  </cols>
  <sheetData>
    <row r="1" spans="1:17" s="4" customFormat="1" ht="61.5" customHeight="1" x14ac:dyDescent="0.25">
      <c r="C1" s="12"/>
      <c r="D1" s="12"/>
      <c r="E1" s="12"/>
      <c r="F1" s="12"/>
      <c r="G1" s="12"/>
      <c r="H1" s="12"/>
      <c r="I1" s="12"/>
      <c r="J1" s="12"/>
    </row>
    <row r="2" spans="1:17" s="4" customFormat="1" ht="15" customHeight="1" x14ac:dyDescent="0.25">
      <c r="A2" s="12"/>
      <c r="B2" s="12"/>
      <c r="C2" s="12"/>
      <c r="D2" s="12"/>
      <c r="E2" s="12"/>
      <c r="F2" s="12"/>
      <c r="G2" s="12"/>
      <c r="H2" s="12"/>
      <c r="I2" s="12"/>
      <c r="J2" s="12"/>
      <c r="K2" s="12"/>
      <c r="L2" s="12"/>
      <c r="M2" s="12"/>
      <c r="N2" s="12"/>
      <c r="O2" s="12"/>
      <c r="P2" s="12"/>
      <c r="Q2" s="12"/>
    </row>
    <row r="3" spans="1:17" ht="24.75" customHeight="1" x14ac:dyDescent="0.25">
      <c r="A3" s="12"/>
      <c r="B3" s="12"/>
      <c r="C3" s="434" t="s">
        <v>591</v>
      </c>
      <c r="D3" s="434"/>
      <c r="E3" s="434"/>
      <c r="F3" s="434"/>
      <c r="G3" s="434"/>
      <c r="H3" s="434"/>
      <c r="I3" s="434"/>
      <c r="J3" s="434"/>
      <c r="K3" s="434"/>
      <c r="L3" s="434"/>
      <c r="M3" s="434"/>
      <c r="N3" s="434"/>
      <c r="O3" s="434"/>
      <c r="P3" s="434"/>
      <c r="Q3" s="434"/>
    </row>
    <row r="4" spans="1:17" s="4" customFormat="1" ht="15.75" x14ac:dyDescent="0.25">
      <c r="A4" s="12"/>
      <c r="B4" s="265" t="s">
        <v>387</v>
      </c>
      <c r="C4" s="12"/>
      <c r="D4" s="61"/>
      <c r="E4" s="61"/>
      <c r="F4" s="61"/>
      <c r="G4" s="61"/>
      <c r="H4" s="61"/>
      <c r="I4" s="61"/>
      <c r="J4" s="61"/>
      <c r="K4" s="61"/>
      <c r="L4" s="61"/>
      <c r="M4" s="61"/>
      <c r="N4" s="61"/>
      <c r="O4" s="61"/>
      <c r="P4" s="61"/>
      <c r="Q4" s="61"/>
    </row>
    <row r="5" spans="1:17" s="4" customFormat="1" ht="29.25" customHeight="1" x14ac:dyDescent="0.25">
      <c r="A5" s="12"/>
      <c r="B5" s="407" t="s">
        <v>428</v>
      </c>
      <c r="C5" s="407"/>
      <c r="D5" s="407"/>
      <c r="E5" s="407"/>
      <c r="F5" s="407"/>
      <c r="G5" s="407"/>
      <c r="H5" s="407"/>
      <c r="I5" s="407"/>
      <c r="J5" s="407"/>
      <c r="K5" s="407"/>
      <c r="L5" s="407"/>
      <c r="M5" s="407"/>
      <c r="N5" s="407"/>
      <c r="O5" s="407"/>
      <c r="P5" s="407"/>
      <c r="Q5" s="407"/>
    </row>
    <row r="6" spans="1:17" s="4" customFormat="1" x14ac:dyDescent="0.25">
      <c r="A6" s="12"/>
      <c r="B6" s="12"/>
      <c r="C6" s="185"/>
      <c r="D6" s="61"/>
      <c r="E6" s="61"/>
      <c r="F6" s="61"/>
      <c r="G6" s="61"/>
      <c r="H6" s="61"/>
      <c r="I6" s="61"/>
      <c r="J6" s="61"/>
      <c r="K6" s="61"/>
      <c r="L6" s="61"/>
      <c r="M6" s="61"/>
      <c r="N6" s="61"/>
      <c r="O6" s="61"/>
      <c r="P6" s="61"/>
      <c r="Q6" s="61"/>
    </row>
    <row r="7" spans="1:17" s="4" customFormat="1" x14ac:dyDescent="0.25">
      <c r="A7" s="12"/>
      <c r="B7" s="188" t="s">
        <v>443</v>
      </c>
      <c r="C7" s="12"/>
      <c r="D7" s="188"/>
      <c r="E7" s="188"/>
      <c r="F7" s="188"/>
      <c r="G7" s="188"/>
      <c r="H7" s="188"/>
      <c r="I7" s="188"/>
      <c r="J7" s="188"/>
      <c r="K7" s="188"/>
      <c r="L7" s="188"/>
      <c r="M7" s="188"/>
      <c r="N7" s="188"/>
      <c r="O7" s="188"/>
      <c r="P7" s="188"/>
      <c r="Q7" s="188"/>
    </row>
    <row r="8" spans="1:17" s="4" customFormat="1" x14ac:dyDescent="0.25">
      <c r="A8" s="12"/>
      <c r="B8" s="12"/>
      <c r="C8" s="185"/>
      <c r="D8" s="61"/>
      <c r="E8" s="61"/>
      <c r="F8" s="61"/>
      <c r="G8" s="61"/>
      <c r="H8" s="61"/>
      <c r="I8" s="61"/>
      <c r="J8" s="61"/>
      <c r="K8" s="61"/>
      <c r="L8" s="61"/>
      <c r="M8" s="61"/>
      <c r="N8" s="61"/>
      <c r="O8" s="61"/>
      <c r="P8" s="61"/>
      <c r="Q8" s="61"/>
    </row>
    <row r="9" spans="1:17" s="4" customFormat="1" ht="29.25" customHeight="1" x14ac:dyDescent="0.25">
      <c r="A9" s="12"/>
      <c r="B9" s="407" t="s">
        <v>441</v>
      </c>
      <c r="C9" s="407"/>
      <c r="D9" s="407"/>
      <c r="E9" s="407"/>
      <c r="F9" s="407"/>
      <c r="G9" s="407"/>
      <c r="H9" s="407"/>
      <c r="I9" s="407"/>
      <c r="J9" s="407"/>
      <c r="K9" s="407"/>
      <c r="L9" s="407"/>
      <c r="M9" s="407"/>
      <c r="N9" s="407"/>
      <c r="O9" s="407"/>
      <c r="P9" s="407"/>
      <c r="Q9" s="407"/>
    </row>
    <row r="10" spans="1:17" s="4" customFormat="1" x14ac:dyDescent="0.25">
      <c r="A10" s="12"/>
      <c r="B10" s="345" t="s">
        <v>430</v>
      </c>
      <c r="C10" s="345"/>
      <c r="D10" s="345"/>
      <c r="E10" s="345"/>
      <c r="F10" s="345"/>
      <c r="G10" s="345"/>
      <c r="H10" s="345"/>
      <c r="I10" s="345"/>
      <c r="J10" s="345"/>
      <c r="K10" s="345"/>
      <c r="L10" s="345"/>
      <c r="M10" s="345"/>
      <c r="N10" s="345"/>
      <c r="O10" s="345"/>
      <c r="P10" s="345"/>
      <c r="Q10" s="345"/>
    </row>
    <row r="11" spans="1:17" s="4" customFormat="1" x14ac:dyDescent="0.25">
      <c r="A11" s="12"/>
      <c r="B11" s="12"/>
      <c r="C11" s="224"/>
      <c r="D11" s="224"/>
      <c r="E11" s="224"/>
      <c r="F11" s="224"/>
      <c r="G11" s="224"/>
      <c r="H11" s="224"/>
      <c r="I11" s="224"/>
      <c r="J11" s="224"/>
      <c r="K11" s="224"/>
      <c r="L11" s="224"/>
      <c r="M11" s="224"/>
      <c r="N11" s="224"/>
      <c r="O11" s="224"/>
      <c r="P11" s="224"/>
      <c r="Q11" s="224"/>
    </row>
    <row r="12" spans="1:17" s="4" customFormat="1" ht="15.75" x14ac:dyDescent="0.25">
      <c r="A12" s="12"/>
      <c r="B12" s="265" t="s">
        <v>392</v>
      </c>
      <c r="C12" s="12"/>
      <c r="D12" s="61"/>
      <c r="E12" s="61"/>
      <c r="F12" s="61"/>
      <c r="G12" s="61"/>
      <c r="H12" s="61"/>
      <c r="I12" s="61"/>
      <c r="J12" s="61"/>
      <c r="K12" s="61"/>
      <c r="L12" s="61"/>
      <c r="M12" s="61"/>
      <c r="N12" s="61"/>
      <c r="O12" s="61"/>
      <c r="P12" s="61"/>
      <c r="Q12" s="61"/>
    </row>
    <row r="13" spans="1:17" s="4" customFormat="1" x14ac:dyDescent="0.25">
      <c r="A13" s="12"/>
      <c r="B13" s="178" t="s">
        <v>442</v>
      </c>
      <c r="C13" s="12"/>
      <c r="D13" s="61"/>
      <c r="E13" s="61"/>
      <c r="F13" s="61"/>
      <c r="G13" s="61"/>
      <c r="H13" s="61"/>
      <c r="I13" s="61"/>
      <c r="J13" s="61"/>
      <c r="K13" s="61"/>
      <c r="L13" s="61"/>
      <c r="M13" s="61"/>
      <c r="N13" s="61"/>
      <c r="O13" s="61"/>
      <c r="P13" s="61"/>
      <c r="Q13" s="61"/>
    </row>
    <row r="14" spans="1:17" s="4" customFormat="1" x14ac:dyDescent="0.25">
      <c r="A14" s="12"/>
      <c r="B14" s="331" t="s">
        <v>478</v>
      </c>
      <c r="C14" s="178" t="s">
        <v>582</v>
      </c>
      <c r="D14" s="178"/>
      <c r="E14" s="61"/>
      <c r="F14" s="61"/>
      <c r="G14" s="61"/>
      <c r="H14" s="61"/>
      <c r="I14" s="61"/>
      <c r="J14" s="61"/>
      <c r="K14" s="61"/>
      <c r="L14" s="61"/>
      <c r="M14" s="61"/>
      <c r="N14" s="61"/>
      <c r="O14" s="61"/>
      <c r="P14" s="61"/>
      <c r="Q14" s="61"/>
    </row>
    <row r="15" spans="1:17" s="4" customFormat="1" x14ac:dyDescent="0.25">
      <c r="A15" s="12"/>
      <c r="B15" s="178" t="s">
        <v>418</v>
      </c>
      <c r="C15" s="12"/>
      <c r="D15" s="61"/>
      <c r="E15" s="61"/>
      <c r="F15" s="61"/>
      <c r="G15" s="61"/>
      <c r="H15" s="61"/>
      <c r="I15" s="61"/>
      <c r="J15" s="61"/>
      <c r="K15" s="61"/>
      <c r="L15" s="61"/>
      <c r="M15" s="61"/>
      <c r="N15" s="61"/>
      <c r="O15" s="61"/>
      <c r="P15" s="61"/>
      <c r="Q15" s="61"/>
    </row>
    <row r="16" spans="1:17" s="4" customFormat="1" x14ac:dyDescent="0.25">
      <c r="A16" s="12"/>
      <c r="B16" s="12"/>
      <c r="C16" s="185"/>
      <c r="D16" s="61"/>
      <c r="E16" s="61"/>
      <c r="F16" s="61"/>
      <c r="G16" s="61"/>
      <c r="H16" s="61"/>
      <c r="I16" s="61"/>
      <c r="J16" s="61"/>
      <c r="K16" s="61"/>
      <c r="L16" s="61"/>
      <c r="M16" s="61"/>
      <c r="N16" s="61"/>
      <c r="O16" s="61"/>
      <c r="P16" s="61"/>
      <c r="Q16" s="61"/>
    </row>
    <row r="17" spans="1:17" s="4" customFormat="1" x14ac:dyDescent="0.25">
      <c r="A17" s="12"/>
      <c r="B17" s="178" t="s">
        <v>413</v>
      </c>
      <c r="C17" s="12"/>
      <c r="D17" s="61"/>
      <c r="E17" s="61"/>
      <c r="F17" s="61"/>
      <c r="G17" s="61"/>
      <c r="H17" s="61"/>
      <c r="I17" s="61"/>
      <c r="J17" s="61"/>
      <c r="K17" s="61"/>
      <c r="L17" s="61"/>
      <c r="M17" s="61"/>
      <c r="N17" s="61"/>
      <c r="O17" s="61"/>
      <c r="P17" s="61"/>
      <c r="Q17" s="61"/>
    </row>
    <row r="18" spans="1:17" s="4" customFormat="1" x14ac:dyDescent="0.25">
      <c r="A18" s="12"/>
      <c r="B18" s="331" t="s">
        <v>478</v>
      </c>
      <c r="C18" s="178" t="s">
        <v>583</v>
      </c>
      <c r="D18" s="61"/>
      <c r="E18" s="61"/>
      <c r="F18" s="61"/>
      <c r="G18" s="61"/>
      <c r="H18" s="61"/>
      <c r="I18" s="61"/>
      <c r="J18" s="61"/>
      <c r="K18" s="61"/>
      <c r="L18" s="61"/>
      <c r="M18" s="61"/>
      <c r="N18" s="61"/>
      <c r="O18" s="61"/>
      <c r="P18" s="61"/>
      <c r="Q18" s="61"/>
    </row>
    <row r="19" spans="1:17" s="4" customFormat="1" x14ac:dyDescent="0.25">
      <c r="A19" s="12"/>
      <c r="B19" s="12"/>
      <c r="C19" s="178"/>
      <c r="D19" s="61"/>
      <c r="E19" s="61"/>
      <c r="F19" s="61"/>
      <c r="G19" s="61"/>
      <c r="H19" s="61"/>
      <c r="I19" s="61"/>
      <c r="J19" s="61"/>
      <c r="K19" s="61"/>
      <c r="L19" s="61"/>
      <c r="M19" s="61"/>
      <c r="N19" s="61"/>
      <c r="O19" s="61"/>
      <c r="P19" s="61"/>
      <c r="Q19" s="61"/>
    </row>
    <row r="20" spans="1:17" s="4" customFormat="1" ht="15.75" x14ac:dyDescent="0.25">
      <c r="A20" s="12"/>
      <c r="B20" s="265" t="s">
        <v>395</v>
      </c>
      <c r="C20" s="12"/>
      <c r="D20" s="61"/>
      <c r="E20" s="61"/>
      <c r="F20" s="61"/>
      <c r="G20" s="61"/>
      <c r="H20" s="61"/>
      <c r="I20" s="61"/>
      <c r="J20" s="61"/>
      <c r="K20" s="61"/>
      <c r="L20" s="61"/>
      <c r="M20" s="61"/>
      <c r="N20" s="61"/>
      <c r="O20" s="61"/>
      <c r="P20" s="61"/>
      <c r="Q20" s="61"/>
    </row>
    <row r="21" spans="1:17" s="4" customFormat="1" x14ac:dyDescent="0.25">
      <c r="A21" s="12"/>
      <c r="B21" s="331" t="s">
        <v>478</v>
      </c>
      <c r="C21" s="178" t="s">
        <v>16</v>
      </c>
      <c r="D21" s="178"/>
      <c r="E21" s="61"/>
      <c r="F21" s="61"/>
      <c r="G21" s="61"/>
      <c r="H21" s="61"/>
      <c r="I21" s="61"/>
      <c r="J21" s="61"/>
      <c r="K21" s="61"/>
      <c r="L21" s="61"/>
      <c r="M21" s="61"/>
      <c r="N21" s="61"/>
      <c r="O21" s="61"/>
      <c r="P21" s="61"/>
      <c r="Q21" s="61"/>
    </row>
    <row r="22" spans="1:17" s="4" customFormat="1" x14ac:dyDescent="0.25">
      <c r="A22" s="12"/>
      <c r="B22" s="331" t="s">
        <v>478</v>
      </c>
      <c r="C22" s="178" t="s">
        <v>584</v>
      </c>
      <c r="D22" s="178"/>
      <c r="E22" s="61"/>
      <c r="F22" s="61"/>
      <c r="G22" s="61"/>
      <c r="H22" s="61"/>
      <c r="I22" s="61"/>
      <c r="J22" s="61"/>
      <c r="K22" s="61"/>
      <c r="L22" s="61"/>
      <c r="M22" s="61"/>
      <c r="N22" s="61"/>
      <c r="O22" s="61"/>
      <c r="P22" s="61"/>
      <c r="Q22" s="61"/>
    </row>
    <row r="23" spans="1:17" s="4" customFormat="1" x14ac:dyDescent="0.25">
      <c r="A23" s="12"/>
      <c r="B23" s="331" t="s">
        <v>478</v>
      </c>
      <c r="C23" s="178" t="s">
        <v>585</v>
      </c>
      <c r="D23" s="178"/>
      <c r="E23" s="61"/>
      <c r="F23" s="61"/>
      <c r="G23" s="61"/>
      <c r="H23" s="61"/>
      <c r="I23" s="61"/>
      <c r="J23" s="61"/>
      <c r="K23" s="61"/>
      <c r="L23" s="61"/>
      <c r="M23" s="61"/>
      <c r="N23" s="61"/>
      <c r="O23" s="61"/>
      <c r="P23" s="61"/>
      <c r="Q23" s="61"/>
    </row>
    <row r="24" spans="1:17" s="4" customFormat="1" x14ac:dyDescent="0.25">
      <c r="A24" s="12"/>
      <c r="B24" s="331" t="s">
        <v>478</v>
      </c>
      <c r="C24" s="178" t="s">
        <v>586</v>
      </c>
      <c r="D24" s="178"/>
      <c r="E24" s="61"/>
      <c r="F24" s="61"/>
      <c r="G24" s="61"/>
      <c r="H24" s="61"/>
      <c r="I24" s="61"/>
      <c r="J24" s="61"/>
      <c r="K24" s="61"/>
      <c r="L24" s="61"/>
      <c r="M24" s="61"/>
      <c r="N24" s="61"/>
      <c r="O24" s="61"/>
      <c r="P24" s="61"/>
      <c r="Q24" s="61"/>
    </row>
    <row r="25" spans="1:17" s="4" customFormat="1" x14ac:dyDescent="0.25">
      <c r="A25" s="12"/>
      <c r="B25" s="331" t="s">
        <v>478</v>
      </c>
      <c r="C25" s="178" t="s">
        <v>587</v>
      </c>
      <c r="D25" s="178"/>
      <c r="E25" s="61"/>
      <c r="F25" s="61"/>
      <c r="G25" s="61"/>
      <c r="H25" s="61"/>
      <c r="I25" s="61"/>
      <c r="J25" s="61"/>
      <c r="K25" s="61"/>
      <c r="L25" s="61"/>
      <c r="M25" s="61"/>
      <c r="N25" s="61"/>
      <c r="O25" s="61"/>
      <c r="P25" s="61"/>
      <c r="Q25" s="61"/>
    </row>
    <row r="26" spans="1:17" s="4" customFormat="1" x14ac:dyDescent="0.25">
      <c r="A26" s="12"/>
      <c r="B26" s="331" t="s">
        <v>478</v>
      </c>
      <c r="C26" s="178" t="s">
        <v>588</v>
      </c>
      <c r="D26" s="178"/>
      <c r="E26" s="61"/>
      <c r="F26" s="61"/>
      <c r="G26" s="61"/>
      <c r="H26" s="61"/>
      <c r="I26" s="61"/>
      <c r="J26" s="61"/>
      <c r="K26" s="61"/>
      <c r="L26" s="61"/>
      <c r="M26" s="61"/>
      <c r="N26" s="61"/>
      <c r="O26" s="61"/>
      <c r="P26" s="61"/>
      <c r="Q26" s="61"/>
    </row>
    <row r="27" spans="1:17" s="4" customFormat="1" x14ac:dyDescent="0.25">
      <c r="A27" s="12"/>
      <c r="B27" s="331" t="s">
        <v>478</v>
      </c>
      <c r="C27" s="178" t="s">
        <v>574</v>
      </c>
      <c r="D27" s="178"/>
      <c r="E27" s="61"/>
      <c r="F27" s="61"/>
      <c r="G27" s="61"/>
      <c r="H27" s="61"/>
      <c r="I27" s="61"/>
      <c r="J27" s="61"/>
      <c r="K27" s="61"/>
      <c r="L27" s="61"/>
      <c r="M27" s="61"/>
      <c r="N27" s="61"/>
      <c r="O27" s="61"/>
      <c r="P27" s="61"/>
      <c r="Q27" s="61"/>
    </row>
    <row r="28" spans="1:17" s="4" customFormat="1" x14ac:dyDescent="0.25">
      <c r="A28" s="12"/>
      <c r="B28" s="12"/>
      <c r="C28" s="61"/>
      <c r="D28" s="61"/>
      <c r="E28" s="61"/>
      <c r="F28" s="61"/>
      <c r="G28" s="61"/>
      <c r="H28" s="61"/>
      <c r="I28" s="61"/>
      <c r="J28" s="61"/>
      <c r="K28" s="61"/>
      <c r="L28" s="61"/>
      <c r="M28" s="61"/>
      <c r="N28" s="61"/>
      <c r="O28" s="61"/>
      <c r="P28" s="61"/>
      <c r="Q28" s="61"/>
    </row>
    <row r="29" spans="1:17" ht="28.5" x14ac:dyDescent="0.25">
      <c r="A29" s="12"/>
      <c r="B29" s="12"/>
      <c r="C29" s="432" t="s">
        <v>41</v>
      </c>
      <c r="D29" s="190" t="s">
        <v>151</v>
      </c>
      <c r="E29" s="190" t="s">
        <v>153</v>
      </c>
      <c r="F29" s="406" t="s">
        <v>154</v>
      </c>
      <c r="G29" s="406"/>
      <c r="H29" s="61"/>
      <c r="I29" s="61"/>
      <c r="J29" s="61"/>
      <c r="K29" s="61"/>
      <c r="L29" s="61"/>
      <c r="M29" s="61"/>
      <c r="N29" s="61"/>
      <c r="O29" s="61"/>
      <c r="P29" s="61"/>
      <c r="Q29" s="61"/>
    </row>
    <row r="30" spans="1:17" ht="42.75" x14ac:dyDescent="0.25">
      <c r="A30" s="12"/>
      <c r="B30" s="12"/>
      <c r="C30" s="433"/>
      <c r="D30" s="225" t="s">
        <v>152</v>
      </c>
      <c r="E30" s="219" t="s">
        <v>343</v>
      </c>
      <c r="F30" s="225" t="s">
        <v>155</v>
      </c>
      <c r="G30" s="225" t="s">
        <v>52</v>
      </c>
      <c r="H30" s="61"/>
      <c r="I30" s="61"/>
      <c r="J30" s="61"/>
      <c r="K30" s="61"/>
      <c r="L30" s="61"/>
      <c r="M30" s="61"/>
      <c r="N30" s="61"/>
      <c r="O30" s="61"/>
      <c r="P30" s="61"/>
      <c r="Q30" s="61"/>
    </row>
    <row r="31" spans="1:17" x14ac:dyDescent="0.25">
      <c r="A31" s="12"/>
      <c r="B31" s="12"/>
      <c r="C31" s="186" t="s">
        <v>150</v>
      </c>
      <c r="D31" s="191"/>
      <c r="E31" s="307">
        <v>1.3</v>
      </c>
      <c r="F31" s="285">
        <f>D31*E31</f>
        <v>0</v>
      </c>
      <c r="G31" s="308">
        <f>F31/1000</f>
        <v>0</v>
      </c>
      <c r="H31" s="61"/>
      <c r="I31" s="61"/>
      <c r="J31" s="61"/>
      <c r="K31" s="61"/>
      <c r="L31" s="61"/>
      <c r="M31" s="61"/>
      <c r="N31" s="61"/>
      <c r="O31" s="61"/>
      <c r="P31" s="61"/>
      <c r="Q31" s="61"/>
    </row>
    <row r="32" spans="1:17" x14ac:dyDescent="0.25">
      <c r="A32" s="12"/>
      <c r="B32" s="12"/>
      <c r="C32" s="61"/>
      <c r="D32" s="61"/>
      <c r="E32" s="61"/>
      <c r="F32" s="61"/>
      <c r="G32" s="61"/>
      <c r="H32" s="61"/>
      <c r="I32" s="61"/>
      <c r="J32" s="61"/>
      <c r="K32" s="61"/>
      <c r="L32" s="61"/>
      <c r="M32" s="61"/>
      <c r="N32" s="61"/>
      <c r="O32" s="61"/>
      <c r="P32" s="61"/>
      <c r="Q32" s="61"/>
    </row>
    <row r="33" spans="1:17" x14ac:dyDescent="0.25">
      <c r="A33" s="12"/>
      <c r="B33" s="12"/>
      <c r="C33" s="61"/>
      <c r="D33" s="61"/>
      <c r="E33" s="61"/>
      <c r="F33" s="61"/>
      <c r="G33" s="61"/>
      <c r="H33" s="61"/>
      <c r="I33" s="61"/>
      <c r="J33" s="61"/>
      <c r="K33" s="61"/>
      <c r="L33" s="61"/>
      <c r="M33" s="61"/>
      <c r="N33" s="61"/>
      <c r="O33" s="61"/>
      <c r="P33" s="61"/>
      <c r="Q33" s="61"/>
    </row>
    <row r="34" spans="1:17" x14ac:dyDescent="0.25">
      <c r="A34" s="12"/>
      <c r="B34" s="12"/>
      <c r="C34" s="61"/>
      <c r="D34" s="61"/>
      <c r="E34" s="61"/>
      <c r="F34" s="61"/>
      <c r="G34" s="61"/>
      <c r="H34" s="61"/>
      <c r="I34" s="61"/>
      <c r="J34" s="61"/>
      <c r="K34" s="61"/>
      <c r="L34" s="61"/>
      <c r="M34" s="61"/>
      <c r="N34" s="61"/>
      <c r="O34" s="61"/>
      <c r="P34" s="61"/>
      <c r="Q34" s="61"/>
    </row>
    <row r="35" spans="1:17" x14ac:dyDescent="0.25">
      <c r="A35" s="12"/>
      <c r="B35" s="12"/>
      <c r="C35" s="61"/>
      <c r="D35" s="61"/>
      <c r="E35" s="61"/>
      <c r="F35" s="61"/>
      <c r="G35" s="61"/>
      <c r="H35" s="61"/>
      <c r="I35" s="61"/>
      <c r="J35" s="61"/>
      <c r="K35" s="61"/>
      <c r="L35" s="61"/>
      <c r="M35" s="61"/>
      <c r="N35" s="61"/>
      <c r="O35" s="61"/>
      <c r="P35" s="61"/>
      <c r="Q35" s="61"/>
    </row>
    <row r="36" spans="1:17" x14ac:dyDescent="0.25">
      <c r="A36" s="12"/>
      <c r="B36" s="12"/>
      <c r="C36" s="61"/>
      <c r="D36" s="61"/>
      <c r="E36" s="61"/>
      <c r="F36" s="61"/>
      <c r="G36" s="61"/>
      <c r="H36" s="61"/>
      <c r="I36" s="61"/>
      <c r="J36" s="61"/>
      <c r="K36" s="61"/>
      <c r="L36" s="61"/>
      <c r="M36" s="61"/>
      <c r="N36" s="61"/>
      <c r="O36" s="61"/>
      <c r="P36" s="61"/>
      <c r="Q36" s="61"/>
    </row>
    <row r="37" spans="1:17" x14ac:dyDescent="0.25">
      <c r="A37" s="12"/>
      <c r="B37" s="12"/>
      <c r="C37" s="61"/>
      <c r="D37" s="61"/>
      <c r="E37" s="61"/>
      <c r="F37" s="61"/>
      <c r="G37" s="61"/>
      <c r="H37" s="61"/>
      <c r="I37" s="61"/>
      <c r="J37" s="61"/>
      <c r="K37" s="61"/>
      <c r="L37" s="61"/>
      <c r="M37" s="61"/>
      <c r="N37" s="61"/>
      <c r="O37" s="61"/>
      <c r="P37" s="61"/>
      <c r="Q37" s="61"/>
    </row>
    <row r="38" spans="1:17" x14ac:dyDescent="0.25">
      <c r="A38" s="12"/>
      <c r="B38" s="12"/>
      <c r="C38" s="61"/>
      <c r="D38" s="61"/>
      <c r="E38" s="61"/>
      <c r="F38" s="61"/>
      <c r="G38" s="61"/>
      <c r="H38" s="61"/>
      <c r="I38" s="61"/>
      <c r="J38" s="61"/>
      <c r="K38" s="61"/>
      <c r="L38" s="61"/>
      <c r="M38" s="61"/>
      <c r="N38" s="61"/>
      <c r="O38" s="61"/>
      <c r="P38" s="61"/>
      <c r="Q38" s="61"/>
    </row>
    <row r="39" spans="1:17" x14ac:dyDescent="0.25">
      <c r="A39" s="12"/>
      <c r="B39" s="12"/>
      <c r="C39" s="61"/>
      <c r="D39" s="61"/>
      <c r="E39" s="61"/>
      <c r="F39" s="61"/>
      <c r="G39" s="61"/>
      <c r="H39" s="61"/>
      <c r="I39" s="61"/>
      <c r="J39" s="61"/>
      <c r="K39" s="61"/>
      <c r="L39" s="61"/>
      <c r="M39" s="61"/>
      <c r="N39" s="61"/>
      <c r="O39" s="61"/>
      <c r="P39" s="61"/>
      <c r="Q39" s="61"/>
    </row>
    <row r="40" spans="1:17" x14ac:dyDescent="0.25">
      <c r="A40" s="12"/>
      <c r="B40" s="12"/>
      <c r="C40" s="61"/>
      <c r="D40" s="61"/>
      <c r="E40" s="61"/>
      <c r="F40" s="61"/>
      <c r="G40" s="61"/>
      <c r="H40" s="61"/>
      <c r="I40" s="61"/>
      <c r="J40" s="61"/>
      <c r="K40" s="61"/>
      <c r="L40" s="61"/>
      <c r="M40" s="61"/>
      <c r="N40" s="61"/>
      <c r="O40" s="61"/>
      <c r="P40" s="61"/>
      <c r="Q40" s="61"/>
    </row>
    <row r="41" spans="1:17" x14ac:dyDescent="0.25">
      <c r="A41" s="12"/>
      <c r="B41" s="12"/>
      <c r="C41" s="61"/>
      <c r="D41" s="61"/>
      <c r="E41" s="61"/>
      <c r="F41" s="61"/>
      <c r="G41" s="61"/>
      <c r="H41" s="61"/>
      <c r="I41" s="61"/>
      <c r="J41" s="61"/>
      <c r="K41" s="61"/>
      <c r="L41" s="61"/>
      <c r="M41" s="61"/>
      <c r="N41" s="61"/>
      <c r="O41" s="61"/>
      <c r="P41" s="61"/>
      <c r="Q41" s="61"/>
    </row>
    <row r="42" spans="1:17" x14ac:dyDescent="0.25">
      <c r="A42" s="12"/>
      <c r="B42" s="12"/>
      <c r="C42" s="61"/>
      <c r="D42" s="61"/>
      <c r="E42" s="61"/>
      <c r="F42" s="61"/>
      <c r="G42" s="61"/>
      <c r="H42" s="61"/>
      <c r="I42" s="61"/>
      <c r="J42" s="61"/>
      <c r="K42" s="61"/>
      <c r="L42" s="61"/>
      <c r="M42" s="61"/>
      <c r="N42" s="61"/>
      <c r="O42" s="61"/>
      <c r="P42" s="61"/>
      <c r="Q42" s="61"/>
    </row>
    <row r="43" spans="1:17" x14ac:dyDescent="0.25">
      <c r="A43" s="12"/>
      <c r="B43" s="12"/>
      <c r="C43" s="61"/>
      <c r="D43" s="61"/>
      <c r="E43" s="61"/>
      <c r="F43" s="61"/>
      <c r="G43" s="61"/>
      <c r="H43" s="61"/>
      <c r="I43" s="61"/>
      <c r="J43" s="61"/>
      <c r="K43" s="61"/>
      <c r="L43" s="61"/>
      <c r="M43" s="61"/>
      <c r="N43" s="61"/>
      <c r="O43" s="61"/>
      <c r="P43" s="61"/>
      <c r="Q43" s="61"/>
    </row>
    <row r="44" spans="1:17" x14ac:dyDescent="0.25">
      <c r="A44" s="12"/>
      <c r="B44" s="12"/>
      <c r="C44" s="61"/>
      <c r="D44" s="61"/>
      <c r="E44" s="61"/>
      <c r="F44" s="61"/>
      <c r="G44" s="61"/>
      <c r="H44" s="61"/>
      <c r="I44" s="61"/>
      <c r="J44" s="61"/>
      <c r="K44" s="61"/>
      <c r="L44" s="61"/>
      <c r="M44" s="61"/>
      <c r="N44" s="61"/>
      <c r="O44" s="61"/>
      <c r="P44" s="61"/>
      <c r="Q44" s="61"/>
    </row>
    <row r="45" spans="1:17" x14ac:dyDescent="0.25">
      <c r="A45" s="12"/>
      <c r="B45" s="12"/>
      <c r="C45" s="61"/>
      <c r="D45" s="61"/>
      <c r="E45" s="61"/>
      <c r="F45" s="61"/>
      <c r="G45" s="61"/>
      <c r="H45" s="61"/>
      <c r="I45" s="61"/>
      <c r="J45" s="61"/>
      <c r="K45" s="61"/>
      <c r="L45" s="61"/>
      <c r="M45" s="61"/>
      <c r="N45" s="61"/>
      <c r="O45" s="61"/>
      <c r="P45" s="61"/>
      <c r="Q45" s="61"/>
    </row>
    <row r="46" spans="1:17" x14ac:dyDescent="0.25">
      <c r="C46" s="61"/>
      <c r="D46" s="61"/>
      <c r="E46" s="61"/>
      <c r="F46" s="61"/>
      <c r="G46" s="61"/>
      <c r="H46" s="61"/>
      <c r="I46" s="61"/>
      <c r="J46" s="61"/>
      <c r="K46" s="94"/>
      <c r="L46" s="94"/>
      <c r="M46" s="94"/>
      <c r="N46" s="94"/>
      <c r="O46" s="94"/>
      <c r="P46" s="94"/>
      <c r="Q46" s="94"/>
    </row>
    <row r="47" spans="1:17" x14ac:dyDescent="0.25">
      <c r="C47" s="61"/>
      <c r="D47" s="61"/>
      <c r="E47" s="61"/>
      <c r="F47" s="61"/>
      <c r="G47" s="61"/>
      <c r="H47" s="61"/>
      <c r="I47" s="61"/>
      <c r="J47" s="61"/>
      <c r="K47" s="94"/>
      <c r="L47" s="94"/>
      <c r="M47" s="94"/>
      <c r="N47" s="94"/>
      <c r="O47" s="94"/>
      <c r="P47" s="94"/>
      <c r="Q47" s="94"/>
    </row>
    <row r="48" spans="1:17" x14ac:dyDescent="0.25">
      <c r="C48" s="61"/>
      <c r="D48" s="61"/>
      <c r="E48" s="61"/>
      <c r="F48" s="61"/>
      <c r="G48" s="61"/>
      <c r="H48" s="61"/>
      <c r="I48" s="61"/>
      <c r="J48" s="61"/>
      <c r="K48" s="94"/>
      <c r="L48" s="94"/>
      <c r="M48" s="94"/>
      <c r="N48" s="94"/>
      <c r="O48" s="94"/>
      <c r="P48" s="94"/>
      <c r="Q48" s="94"/>
    </row>
    <row r="49" spans="3:17" x14ac:dyDescent="0.25">
      <c r="C49" s="61"/>
      <c r="D49" s="61"/>
      <c r="E49" s="61"/>
      <c r="F49" s="61"/>
      <c r="G49" s="61"/>
      <c r="H49" s="61"/>
      <c r="I49" s="61"/>
      <c r="J49" s="61"/>
      <c r="K49" s="94"/>
      <c r="L49" s="94"/>
      <c r="M49" s="94"/>
      <c r="N49" s="94"/>
      <c r="O49" s="94"/>
      <c r="P49" s="94"/>
      <c r="Q49" s="94"/>
    </row>
    <row r="50" spans="3:17" x14ac:dyDescent="0.25">
      <c r="C50" s="61"/>
      <c r="D50" s="61"/>
      <c r="E50" s="61"/>
      <c r="F50" s="61"/>
      <c r="G50" s="61"/>
      <c r="H50" s="61"/>
      <c r="I50" s="61"/>
      <c r="J50" s="61"/>
      <c r="K50" s="94"/>
      <c r="L50" s="94"/>
      <c r="M50" s="94"/>
      <c r="N50" s="94"/>
      <c r="O50" s="94"/>
      <c r="P50" s="94"/>
      <c r="Q50" s="94"/>
    </row>
    <row r="51" spans="3:17" x14ac:dyDescent="0.25">
      <c r="C51" s="61"/>
      <c r="D51" s="61"/>
      <c r="E51" s="61"/>
      <c r="F51" s="61"/>
      <c r="G51" s="61"/>
      <c r="H51" s="61"/>
      <c r="I51" s="61"/>
      <c r="J51" s="61"/>
      <c r="K51" s="94"/>
      <c r="L51" s="94"/>
      <c r="M51" s="94"/>
      <c r="N51" s="94"/>
      <c r="O51" s="94"/>
      <c r="P51" s="94"/>
      <c r="Q51" s="94"/>
    </row>
    <row r="52" spans="3:17" x14ac:dyDescent="0.25">
      <c r="C52" s="61"/>
      <c r="D52" s="61"/>
      <c r="E52" s="61"/>
      <c r="F52" s="61"/>
      <c r="G52" s="61"/>
      <c r="H52" s="61"/>
      <c r="I52" s="61"/>
      <c r="J52" s="61"/>
      <c r="K52" s="94"/>
      <c r="L52" s="94"/>
      <c r="M52" s="94"/>
      <c r="N52" s="94"/>
      <c r="O52" s="94"/>
      <c r="P52" s="94"/>
      <c r="Q52" s="94"/>
    </row>
    <row r="53" spans="3:17" x14ac:dyDescent="0.25">
      <c r="C53" s="61"/>
      <c r="D53" s="61"/>
      <c r="E53" s="61"/>
      <c r="F53" s="61"/>
      <c r="G53" s="61"/>
      <c r="H53" s="61"/>
      <c r="I53" s="61"/>
      <c r="J53" s="61"/>
      <c r="K53" s="94"/>
      <c r="L53" s="94"/>
      <c r="M53" s="94"/>
      <c r="N53" s="94"/>
      <c r="O53" s="94"/>
      <c r="P53" s="94"/>
      <c r="Q53" s="94"/>
    </row>
    <row r="54" spans="3:17" x14ac:dyDescent="0.25">
      <c r="C54" s="61"/>
      <c r="D54" s="61"/>
      <c r="E54" s="61"/>
      <c r="F54" s="61"/>
      <c r="G54" s="61"/>
      <c r="H54" s="61"/>
      <c r="I54" s="61"/>
      <c r="J54" s="61"/>
      <c r="K54" s="94"/>
      <c r="L54" s="94"/>
      <c r="M54" s="94"/>
      <c r="N54" s="94"/>
      <c r="O54" s="94"/>
      <c r="P54" s="94"/>
      <c r="Q54" s="94"/>
    </row>
    <row r="55" spans="3:17" x14ac:dyDescent="0.25">
      <c r="C55" s="61"/>
      <c r="D55" s="61"/>
      <c r="E55" s="61"/>
      <c r="F55" s="61"/>
      <c r="G55" s="61"/>
      <c r="H55" s="61"/>
      <c r="I55" s="61"/>
      <c r="J55" s="61"/>
      <c r="K55" s="94"/>
      <c r="L55" s="94"/>
      <c r="M55" s="94"/>
      <c r="N55" s="94"/>
      <c r="O55" s="94"/>
      <c r="P55" s="94"/>
      <c r="Q55" s="94"/>
    </row>
    <row r="56" spans="3:17" x14ac:dyDescent="0.25">
      <c r="C56" s="61"/>
      <c r="D56" s="61"/>
      <c r="E56" s="61"/>
      <c r="F56" s="61"/>
      <c r="G56" s="61"/>
      <c r="H56" s="61"/>
      <c r="I56" s="61"/>
      <c r="J56" s="61"/>
      <c r="K56" s="94"/>
      <c r="L56" s="94"/>
      <c r="M56" s="94"/>
      <c r="N56" s="94"/>
      <c r="O56" s="94"/>
      <c r="P56" s="94"/>
      <c r="Q56" s="94"/>
    </row>
    <row r="57" spans="3:17" x14ac:dyDescent="0.25">
      <c r="C57" s="61"/>
      <c r="D57" s="61"/>
      <c r="E57" s="61"/>
      <c r="F57" s="61"/>
      <c r="G57" s="61"/>
      <c r="H57" s="61"/>
      <c r="I57" s="61"/>
      <c r="J57" s="61"/>
      <c r="K57" s="94"/>
      <c r="L57" s="94"/>
      <c r="M57" s="94"/>
      <c r="N57" s="94"/>
      <c r="O57" s="94"/>
      <c r="P57" s="94"/>
      <c r="Q57" s="94"/>
    </row>
    <row r="58" spans="3:17" x14ac:dyDescent="0.25">
      <c r="C58" s="61"/>
      <c r="D58" s="61"/>
      <c r="E58" s="61"/>
      <c r="F58" s="61"/>
      <c r="G58" s="61"/>
      <c r="H58" s="61"/>
      <c r="I58" s="61"/>
      <c r="J58" s="61"/>
      <c r="K58" s="94"/>
      <c r="L58" s="94"/>
      <c r="M58" s="94"/>
      <c r="N58" s="94"/>
      <c r="O58" s="94"/>
      <c r="P58" s="94"/>
      <c r="Q58" s="94"/>
    </row>
    <row r="59" spans="3:17" x14ac:dyDescent="0.25">
      <c r="C59" s="61"/>
      <c r="D59" s="61"/>
      <c r="E59" s="61"/>
      <c r="F59" s="61"/>
      <c r="G59" s="61"/>
      <c r="H59" s="61"/>
      <c r="I59" s="61"/>
      <c r="J59" s="61"/>
      <c r="K59" s="94"/>
      <c r="L59" s="94"/>
      <c r="M59" s="94"/>
      <c r="N59" s="94"/>
      <c r="O59" s="94"/>
      <c r="P59" s="94"/>
      <c r="Q59" s="94"/>
    </row>
    <row r="60" spans="3:17" x14ac:dyDescent="0.25">
      <c r="C60" s="61"/>
      <c r="D60" s="61"/>
      <c r="E60" s="61"/>
      <c r="F60" s="61"/>
      <c r="G60" s="61"/>
      <c r="H60" s="61"/>
      <c r="I60" s="61"/>
      <c r="J60" s="61"/>
      <c r="K60" s="94"/>
      <c r="L60" s="94"/>
      <c r="M60" s="94"/>
      <c r="N60" s="94"/>
      <c r="O60" s="94"/>
      <c r="P60" s="94"/>
      <c r="Q60" s="94"/>
    </row>
    <row r="61" spans="3:17" x14ac:dyDescent="0.25">
      <c r="C61" s="61"/>
      <c r="D61" s="61"/>
      <c r="E61" s="61"/>
      <c r="F61" s="61"/>
      <c r="G61" s="61"/>
      <c r="H61" s="61"/>
      <c r="I61" s="61"/>
      <c r="J61" s="61"/>
      <c r="K61" s="94"/>
      <c r="L61" s="94"/>
      <c r="M61" s="94"/>
      <c r="N61" s="94"/>
      <c r="O61" s="94"/>
      <c r="P61" s="94"/>
      <c r="Q61" s="94"/>
    </row>
    <row r="62" spans="3:17" x14ac:dyDescent="0.25">
      <c r="C62" s="61"/>
      <c r="D62" s="61"/>
      <c r="E62" s="61"/>
      <c r="F62" s="61"/>
      <c r="G62" s="61"/>
      <c r="H62" s="61"/>
      <c r="I62" s="61"/>
      <c r="J62" s="61"/>
      <c r="K62" s="94"/>
      <c r="L62" s="94"/>
      <c r="M62" s="94"/>
      <c r="N62" s="94"/>
      <c r="O62" s="94"/>
      <c r="P62" s="94"/>
      <c r="Q62" s="94"/>
    </row>
    <row r="63" spans="3:17" x14ac:dyDescent="0.25">
      <c r="C63" s="61"/>
      <c r="D63" s="61"/>
      <c r="E63" s="61"/>
      <c r="F63" s="61"/>
      <c r="G63" s="61"/>
      <c r="H63" s="61"/>
      <c r="I63" s="61"/>
      <c r="J63" s="61"/>
      <c r="K63" s="94"/>
      <c r="L63" s="94"/>
      <c r="M63" s="94"/>
      <c r="N63" s="94"/>
      <c r="O63" s="94"/>
      <c r="P63" s="94"/>
      <c r="Q63" s="94"/>
    </row>
    <row r="64" spans="3:17" x14ac:dyDescent="0.25">
      <c r="C64" s="61"/>
      <c r="D64" s="61"/>
      <c r="E64" s="61"/>
      <c r="F64" s="61"/>
      <c r="G64" s="61"/>
      <c r="H64" s="61"/>
      <c r="I64" s="61"/>
      <c r="J64" s="61"/>
      <c r="K64" s="94"/>
      <c r="L64" s="94"/>
      <c r="M64" s="94"/>
      <c r="N64" s="94"/>
      <c r="O64" s="94"/>
      <c r="P64" s="94"/>
      <c r="Q64" s="94"/>
    </row>
    <row r="65" spans="3:17" x14ac:dyDescent="0.25">
      <c r="C65" s="61"/>
      <c r="D65" s="61"/>
      <c r="E65" s="61"/>
      <c r="F65" s="61"/>
      <c r="G65" s="61"/>
      <c r="H65" s="61"/>
      <c r="I65" s="61"/>
      <c r="J65" s="61"/>
      <c r="K65" s="94"/>
      <c r="L65" s="94"/>
      <c r="M65" s="94"/>
      <c r="N65" s="94"/>
      <c r="O65" s="94"/>
      <c r="P65" s="94"/>
      <c r="Q65" s="94"/>
    </row>
    <row r="66" spans="3:17" x14ac:dyDescent="0.25">
      <c r="C66" s="61"/>
      <c r="D66" s="61"/>
      <c r="E66" s="61"/>
      <c r="F66" s="61"/>
      <c r="G66" s="61"/>
      <c r="H66" s="61"/>
      <c r="I66" s="61"/>
      <c r="J66" s="61"/>
      <c r="K66" s="94"/>
      <c r="L66" s="94"/>
      <c r="M66" s="94"/>
      <c r="N66" s="94"/>
      <c r="O66" s="94"/>
      <c r="P66" s="94"/>
      <c r="Q66" s="94"/>
    </row>
    <row r="67" spans="3:17" x14ac:dyDescent="0.25">
      <c r="C67" s="61"/>
      <c r="D67" s="61"/>
      <c r="E67" s="61"/>
      <c r="F67" s="61"/>
      <c r="G67" s="61"/>
      <c r="H67" s="61"/>
      <c r="I67" s="61"/>
      <c r="J67" s="61"/>
      <c r="K67" s="94"/>
      <c r="L67" s="94"/>
      <c r="M67" s="94"/>
      <c r="N67" s="94"/>
      <c r="O67" s="94"/>
      <c r="P67" s="94"/>
      <c r="Q67" s="94"/>
    </row>
    <row r="68" spans="3:17" x14ac:dyDescent="0.25">
      <c r="C68" s="61"/>
      <c r="D68" s="61"/>
      <c r="E68" s="61"/>
      <c r="F68" s="61"/>
      <c r="G68" s="61"/>
      <c r="H68" s="61"/>
      <c r="I68" s="61"/>
      <c r="J68" s="61"/>
      <c r="K68" s="94"/>
      <c r="L68" s="94"/>
      <c r="M68" s="94"/>
      <c r="N68" s="94"/>
      <c r="O68" s="94"/>
      <c r="P68" s="94"/>
      <c r="Q68" s="94"/>
    </row>
    <row r="69" spans="3:17" x14ac:dyDescent="0.25">
      <c r="C69" s="61"/>
      <c r="D69" s="61"/>
      <c r="E69" s="61"/>
      <c r="F69" s="61"/>
      <c r="G69" s="61"/>
      <c r="H69" s="61"/>
      <c r="I69" s="61"/>
      <c r="J69" s="61"/>
      <c r="K69" s="94"/>
      <c r="L69" s="94"/>
      <c r="M69" s="94"/>
      <c r="N69" s="94"/>
      <c r="O69" s="94"/>
      <c r="P69" s="94"/>
      <c r="Q69" s="94"/>
    </row>
    <row r="70" spans="3:17" x14ac:dyDescent="0.25">
      <c r="C70" s="61"/>
      <c r="D70" s="61"/>
      <c r="E70" s="61"/>
      <c r="F70" s="61"/>
      <c r="G70" s="61"/>
      <c r="H70" s="61"/>
      <c r="I70" s="61"/>
      <c r="J70" s="61"/>
      <c r="K70" s="94"/>
      <c r="L70" s="94"/>
      <c r="M70" s="94"/>
      <c r="N70" s="94"/>
      <c r="O70" s="94"/>
      <c r="P70" s="94"/>
      <c r="Q70" s="94"/>
    </row>
    <row r="71" spans="3:17" x14ac:dyDescent="0.25">
      <c r="C71" s="61"/>
      <c r="D71" s="61"/>
      <c r="E71" s="61"/>
      <c r="F71" s="61"/>
      <c r="G71" s="61"/>
      <c r="H71" s="61"/>
      <c r="I71" s="61"/>
      <c r="J71" s="61"/>
      <c r="K71" s="94"/>
      <c r="L71" s="94"/>
      <c r="M71" s="94"/>
      <c r="N71" s="94"/>
      <c r="O71" s="94"/>
      <c r="P71" s="94"/>
      <c r="Q71" s="94"/>
    </row>
    <row r="72" spans="3:17" x14ac:dyDescent="0.25">
      <c r="C72" s="61"/>
      <c r="D72" s="61"/>
      <c r="E72" s="61"/>
      <c r="F72" s="61"/>
      <c r="G72" s="61"/>
      <c r="H72" s="61"/>
      <c r="I72" s="61"/>
      <c r="J72" s="61"/>
      <c r="K72" s="94"/>
      <c r="L72" s="94"/>
      <c r="M72" s="94"/>
      <c r="N72" s="94"/>
      <c r="O72" s="94"/>
      <c r="P72" s="94"/>
      <c r="Q72" s="94"/>
    </row>
    <row r="73" spans="3:17" x14ac:dyDescent="0.25">
      <c r="C73" s="61"/>
      <c r="D73" s="61"/>
      <c r="E73" s="61"/>
      <c r="F73" s="61"/>
      <c r="G73" s="61"/>
      <c r="H73" s="61"/>
      <c r="I73" s="61"/>
      <c r="J73" s="61"/>
      <c r="K73" s="94"/>
      <c r="L73" s="94"/>
      <c r="M73" s="94"/>
      <c r="N73" s="94"/>
      <c r="O73" s="94"/>
      <c r="P73" s="94"/>
      <c r="Q73" s="94"/>
    </row>
    <row r="74" spans="3:17" x14ac:dyDescent="0.25">
      <c r="C74" s="61"/>
      <c r="D74" s="61"/>
      <c r="E74" s="61"/>
      <c r="F74" s="61"/>
      <c r="G74" s="61"/>
      <c r="H74" s="61"/>
      <c r="I74" s="61"/>
      <c r="J74" s="61"/>
      <c r="K74" s="94"/>
      <c r="L74" s="94"/>
      <c r="M74" s="94"/>
      <c r="N74" s="94"/>
      <c r="O74" s="94"/>
      <c r="P74" s="94"/>
      <c r="Q74" s="94"/>
    </row>
    <row r="75" spans="3:17" x14ac:dyDescent="0.25">
      <c r="C75" s="61"/>
      <c r="D75" s="61"/>
      <c r="E75" s="61"/>
      <c r="F75" s="61"/>
      <c r="G75" s="61"/>
      <c r="H75" s="61"/>
      <c r="I75" s="61"/>
      <c r="J75" s="61"/>
      <c r="K75" s="94"/>
      <c r="L75" s="94"/>
      <c r="M75" s="94"/>
      <c r="N75" s="94"/>
      <c r="O75" s="94"/>
      <c r="P75" s="94"/>
      <c r="Q75" s="94"/>
    </row>
    <row r="76" spans="3:17" x14ac:dyDescent="0.25">
      <c r="C76" s="61"/>
      <c r="D76" s="61"/>
      <c r="E76" s="61"/>
      <c r="F76" s="61"/>
      <c r="G76" s="61"/>
      <c r="H76" s="61"/>
      <c r="I76" s="61"/>
      <c r="J76" s="61"/>
      <c r="K76" s="94"/>
      <c r="L76" s="94"/>
      <c r="M76" s="94"/>
      <c r="N76" s="94"/>
      <c r="O76" s="94"/>
      <c r="P76" s="94"/>
      <c r="Q76" s="94"/>
    </row>
    <row r="77" spans="3:17" x14ac:dyDescent="0.25">
      <c r="C77" s="61"/>
      <c r="D77" s="61"/>
      <c r="E77" s="61"/>
      <c r="F77" s="61"/>
      <c r="G77" s="61"/>
      <c r="H77" s="61"/>
      <c r="I77" s="61"/>
      <c r="J77" s="61"/>
      <c r="K77" s="94"/>
      <c r="L77" s="94"/>
      <c r="M77" s="94"/>
      <c r="N77" s="94"/>
      <c r="O77" s="94"/>
      <c r="P77" s="94"/>
      <c r="Q77" s="94"/>
    </row>
    <row r="78" spans="3:17" x14ac:dyDescent="0.25">
      <c r="C78" s="61"/>
      <c r="D78" s="61"/>
      <c r="E78" s="61"/>
      <c r="F78" s="61"/>
      <c r="G78" s="61"/>
      <c r="H78" s="61"/>
      <c r="I78" s="61"/>
      <c r="J78" s="61"/>
      <c r="K78" s="94"/>
      <c r="L78" s="94"/>
      <c r="M78" s="94"/>
      <c r="N78" s="94"/>
      <c r="O78" s="94"/>
      <c r="P78" s="94"/>
      <c r="Q78" s="94"/>
    </row>
    <row r="79" spans="3:17" x14ac:dyDescent="0.25">
      <c r="C79" s="61"/>
      <c r="D79" s="61"/>
      <c r="E79" s="61"/>
      <c r="F79" s="61"/>
      <c r="G79" s="61"/>
      <c r="H79" s="61"/>
      <c r="I79" s="61"/>
      <c r="J79" s="61"/>
      <c r="K79" s="94"/>
      <c r="L79" s="94"/>
      <c r="M79" s="94"/>
      <c r="N79" s="94"/>
      <c r="O79" s="94"/>
      <c r="P79" s="94"/>
      <c r="Q79" s="94"/>
    </row>
    <row r="80" spans="3:17" x14ac:dyDescent="0.25">
      <c r="C80" s="61"/>
      <c r="D80" s="61"/>
      <c r="E80" s="61"/>
      <c r="F80" s="61"/>
      <c r="G80" s="61"/>
      <c r="H80" s="61"/>
      <c r="I80" s="61"/>
      <c r="J80" s="61"/>
      <c r="K80" s="94"/>
      <c r="L80" s="94"/>
      <c r="M80" s="94"/>
      <c r="N80" s="94"/>
      <c r="O80" s="94"/>
      <c r="P80" s="94"/>
      <c r="Q80" s="94"/>
    </row>
    <row r="81" spans="3:17" x14ac:dyDescent="0.25">
      <c r="C81" s="61"/>
      <c r="D81" s="61"/>
      <c r="E81" s="61"/>
      <c r="F81" s="61"/>
      <c r="G81" s="61"/>
      <c r="H81" s="61"/>
      <c r="I81" s="61"/>
      <c r="J81" s="61"/>
      <c r="K81" s="94"/>
      <c r="L81" s="94"/>
      <c r="M81" s="94"/>
      <c r="N81" s="94"/>
      <c r="O81" s="94"/>
      <c r="P81" s="94"/>
      <c r="Q81" s="94"/>
    </row>
    <row r="82" spans="3:17" x14ac:dyDescent="0.25">
      <c r="C82" s="61"/>
      <c r="D82" s="61"/>
      <c r="E82" s="61"/>
      <c r="F82" s="61"/>
      <c r="G82" s="61"/>
      <c r="H82" s="61"/>
      <c r="I82" s="61"/>
      <c r="J82" s="61"/>
      <c r="K82" s="94"/>
      <c r="L82" s="94"/>
      <c r="M82" s="94"/>
      <c r="N82" s="94"/>
      <c r="O82" s="94"/>
      <c r="P82" s="94"/>
      <c r="Q82" s="94"/>
    </row>
    <row r="83" spans="3:17" x14ac:dyDescent="0.25">
      <c r="C83" s="61"/>
      <c r="D83" s="61"/>
      <c r="E83" s="61"/>
      <c r="F83" s="61"/>
      <c r="G83" s="61"/>
      <c r="H83" s="61"/>
      <c r="I83" s="61"/>
      <c r="J83" s="61"/>
      <c r="K83" s="94"/>
      <c r="L83" s="94"/>
      <c r="M83" s="94"/>
      <c r="N83" s="94"/>
      <c r="O83" s="94"/>
      <c r="P83" s="94"/>
      <c r="Q83" s="94"/>
    </row>
    <row r="84" spans="3:17" x14ac:dyDescent="0.25">
      <c r="C84" s="61"/>
      <c r="D84" s="61"/>
      <c r="E84" s="61"/>
      <c r="F84" s="61"/>
      <c r="G84" s="61"/>
      <c r="H84" s="61"/>
      <c r="I84" s="61"/>
      <c r="J84" s="61"/>
      <c r="K84" s="94"/>
      <c r="L84" s="94"/>
      <c r="M84" s="94"/>
      <c r="N84" s="94"/>
      <c r="O84" s="94"/>
      <c r="P84" s="94"/>
      <c r="Q84" s="94"/>
    </row>
    <row r="85" spans="3:17" x14ac:dyDescent="0.25">
      <c r="C85" s="61"/>
      <c r="D85" s="61"/>
      <c r="E85" s="61"/>
      <c r="F85" s="61"/>
      <c r="G85" s="61"/>
      <c r="H85" s="61"/>
      <c r="I85" s="61"/>
      <c r="J85" s="61"/>
      <c r="K85" s="94"/>
      <c r="L85" s="94"/>
      <c r="M85" s="94"/>
      <c r="N85" s="94"/>
      <c r="O85" s="94"/>
      <c r="P85" s="94"/>
      <c r="Q85" s="94"/>
    </row>
    <row r="86" spans="3:17" x14ac:dyDescent="0.25">
      <c r="C86" s="61"/>
      <c r="D86" s="61"/>
      <c r="E86" s="61"/>
      <c r="F86" s="61"/>
      <c r="G86" s="61"/>
      <c r="H86" s="61"/>
      <c r="I86" s="61"/>
      <c r="J86" s="61"/>
      <c r="K86" s="94"/>
      <c r="L86" s="94"/>
      <c r="M86" s="94"/>
      <c r="N86" s="94"/>
      <c r="O86" s="94"/>
      <c r="P86" s="94"/>
      <c r="Q86" s="94"/>
    </row>
    <row r="87" spans="3:17" x14ac:dyDescent="0.25">
      <c r="C87" s="61"/>
      <c r="D87" s="61"/>
      <c r="E87" s="61"/>
      <c r="F87" s="61"/>
      <c r="G87" s="61"/>
      <c r="H87" s="61"/>
      <c r="I87" s="61"/>
      <c r="J87" s="61"/>
      <c r="K87" s="94"/>
      <c r="L87" s="94"/>
      <c r="M87" s="94"/>
      <c r="N87" s="94"/>
      <c r="O87" s="94"/>
      <c r="P87" s="94"/>
      <c r="Q87" s="94"/>
    </row>
    <row r="88" spans="3:17" x14ac:dyDescent="0.25">
      <c r="C88" s="61"/>
      <c r="D88" s="61"/>
      <c r="E88" s="61"/>
      <c r="F88" s="61"/>
      <c r="G88" s="61"/>
      <c r="H88" s="61"/>
      <c r="I88" s="61"/>
      <c r="J88" s="61"/>
      <c r="K88" s="94"/>
      <c r="L88" s="94"/>
      <c r="M88" s="94"/>
      <c r="N88" s="94"/>
      <c r="O88" s="94"/>
      <c r="P88" s="94"/>
      <c r="Q88" s="94"/>
    </row>
    <row r="89" spans="3:17" x14ac:dyDescent="0.25">
      <c r="C89" s="61"/>
      <c r="D89" s="61"/>
      <c r="E89" s="61"/>
      <c r="F89" s="61"/>
      <c r="G89" s="61"/>
      <c r="H89" s="61"/>
      <c r="I89" s="61"/>
      <c r="J89" s="61"/>
      <c r="K89" s="94"/>
      <c r="L89" s="94"/>
      <c r="M89" s="94"/>
      <c r="N89" s="94"/>
      <c r="O89" s="94"/>
      <c r="P89" s="94"/>
      <c r="Q89" s="94"/>
    </row>
    <row r="90" spans="3:17" x14ac:dyDescent="0.25">
      <c r="C90" s="61"/>
      <c r="D90" s="61"/>
      <c r="E90" s="61"/>
      <c r="F90" s="61"/>
      <c r="G90" s="61"/>
      <c r="H90" s="61"/>
      <c r="I90" s="61"/>
      <c r="J90" s="61"/>
      <c r="K90" s="94"/>
      <c r="L90" s="94"/>
      <c r="M90" s="94"/>
      <c r="N90" s="94"/>
      <c r="O90" s="94"/>
      <c r="P90" s="94"/>
      <c r="Q90" s="94"/>
    </row>
    <row r="91" spans="3:17" x14ac:dyDescent="0.25">
      <c r="C91" s="61"/>
      <c r="D91" s="61"/>
      <c r="E91" s="61"/>
      <c r="F91" s="61"/>
      <c r="G91" s="61"/>
      <c r="H91" s="61"/>
      <c r="I91" s="61"/>
      <c r="J91" s="61"/>
      <c r="K91" s="94"/>
      <c r="L91" s="94"/>
      <c r="M91" s="94"/>
      <c r="N91" s="94"/>
      <c r="O91" s="94"/>
      <c r="P91" s="94"/>
      <c r="Q91" s="94"/>
    </row>
    <row r="92" spans="3:17" x14ac:dyDescent="0.25">
      <c r="C92" s="61"/>
      <c r="D92" s="61"/>
      <c r="E92" s="61"/>
      <c r="F92" s="61"/>
      <c r="G92" s="61"/>
      <c r="H92" s="61"/>
      <c r="I92" s="61"/>
      <c r="J92" s="61"/>
      <c r="K92" s="94"/>
      <c r="L92" s="94"/>
      <c r="M92" s="94"/>
      <c r="N92" s="94"/>
      <c r="O92" s="94"/>
      <c r="P92" s="94"/>
      <c r="Q92" s="94"/>
    </row>
    <row r="93" spans="3:17" x14ac:dyDescent="0.25">
      <c r="C93" s="61"/>
      <c r="D93" s="61"/>
      <c r="E93" s="61"/>
      <c r="F93" s="61"/>
      <c r="G93" s="61"/>
      <c r="H93" s="61"/>
      <c r="I93" s="61"/>
      <c r="J93" s="61"/>
      <c r="K93" s="94"/>
      <c r="L93" s="94"/>
      <c r="M93" s="94"/>
      <c r="N93" s="94"/>
      <c r="O93" s="94"/>
      <c r="P93" s="94"/>
      <c r="Q93" s="94"/>
    </row>
    <row r="94" spans="3:17" x14ac:dyDescent="0.25">
      <c r="C94" s="61"/>
      <c r="D94" s="61"/>
      <c r="E94" s="61"/>
      <c r="F94" s="61"/>
      <c r="G94" s="61"/>
      <c r="H94" s="61"/>
      <c r="I94" s="61"/>
      <c r="J94" s="61"/>
      <c r="K94" s="94"/>
      <c r="L94" s="94"/>
      <c r="M94" s="94"/>
      <c r="N94" s="94"/>
      <c r="O94" s="94"/>
      <c r="P94" s="94"/>
      <c r="Q94" s="94"/>
    </row>
    <row r="95" spans="3:17" x14ac:dyDescent="0.25">
      <c r="C95" s="61"/>
      <c r="D95" s="61"/>
      <c r="E95" s="61"/>
      <c r="F95" s="61"/>
      <c r="G95" s="61"/>
      <c r="H95" s="61"/>
      <c r="I95" s="61"/>
      <c r="J95" s="61"/>
      <c r="K95" s="94"/>
      <c r="L95" s="94"/>
      <c r="M95" s="94"/>
      <c r="N95" s="94"/>
      <c r="O95" s="94"/>
      <c r="P95" s="94"/>
      <c r="Q95" s="94"/>
    </row>
    <row r="96" spans="3:17" x14ac:dyDescent="0.25">
      <c r="C96" s="61"/>
      <c r="D96" s="61"/>
      <c r="E96" s="61"/>
      <c r="F96" s="61"/>
      <c r="G96" s="61"/>
      <c r="H96" s="61"/>
      <c r="I96" s="61"/>
      <c r="J96" s="61"/>
      <c r="K96" s="94"/>
      <c r="L96" s="94"/>
      <c r="M96" s="94"/>
      <c r="N96" s="94"/>
      <c r="O96" s="94"/>
      <c r="P96" s="94"/>
      <c r="Q96" s="94"/>
    </row>
    <row r="97" spans="3:17" x14ac:dyDescent="0.25">
      <c r="C97" s="61"/>
      <c r="D97" s="61"/>
      <c r="E97" s="61"/>
      <c r="F97" s="61"/>
      <c r="G97" s="61"/>
      <c r="H97" s="61"/>
      <c r="I97" s="61"/>
      <c r="J97" s="61"/>
      <c r="K97" s="94"/>
      <c r="L97" s="94"/>
      <c r="M97" s="94"/>
      <c r="N97" s="94"/>
      <c r="O97" s="94"/>
      <c r="P97" s="94"/>
      <c r="Q97" s="94"/>
    </row>
    <row r="98" spans="3:17" x14ac:dyDescent="0.25">
      <c r="C98" s="61"/>
      <c r="D98" s="61"/>
      <c r="E98" s="61"/>
      <c r="F98" s="61"/>
      <c r="G98" s="61"/>
      <c r="H98" s="61"/>
      <c r="I98" s="61"/>
      <c r="J98" s="61"/>
      <c r="K98" s="94"/>
      <c r="L98" s="94"/>
      <c r="M98" s="94"/>
      <c r="N98" s="94"/>
      <c r="O98" s="94"/>
      <c r="P98" s="94"/>
      <c r="Q98" s="94"/>
    </row>
    <row r="99" spans="3:17" x14ac:dyDescent="0.25">
      <c r="C99" s="61"/>
      <c r="D99" s="61"/>
      <c r="E99" s="61"/>
      <c r="F99" s="61"/>
      <c r="G99" s="61"/>
      <c r="H99" s="61"/>
      <c r="I99" s="61"/>
      <c r="J99" s="61"/>
      <c r="K99" s="94"/>
      <c r="L99" s="94"/>
      <c r="M99" s="94"/>
      <c r="N99" s="94"/>
      <c r="O99" s="94"/>
      <c r="P99" s="94"/>
      <c r="Q99" s="94"/>
    </row>
    <row r="100" spans="3:17" x14ac:dyDescent="0.25">
      <c r="C100" s="61"/>
      <c r="D100" s="61"/>
      <c r="E100" s="61"/>
      <c r="F100" s="61"/>
      <c r="G100" s="61"/>
      <c r="H100" s="61"/>
      <c r="I100" s="61"/>
      <c r="J100" s="61"/>
      <c r="K100" s="94"/>
      <c r="L100" s="94"/>
      <c r="M100" s="94"/>
      <c r="N100" s="94"/>
      <c r="O100" s="94"/>
      <c r="P100" s="94"/>
      <c r="Q100" s="94"/>
    </row>
    <row r="101" spans="3:17" x14ac:dyDescent="0.25">
      <c r="C101" s="61"/>
      <c r="D101" s="61"/>
      <c r="E101" s="61"/>
      <c r="F101" s="61"/>
      <c r="G101" s="61"/>
      <c r="H101" s="61"/>
      <c r="I101" s="61"/>
      <c r="J101" s="61"/>
      <c r="K101" s="94"/>
      <c r="L101" s="94"/>
      <c r="M101" s="94"/>
      <c r="N101" s="94"/>
      <c r="O101" s="94"/>
      <c r="P101" s="94"/>
      <c r="Q101" s="94"/>
    </row>
    <row r="102" spans="3:17" x14ac:dyDescent="0.25">
      <c r="C102" s="61"/>
      <c r="D102" s="61"/>
      <c r="E102" s="61"/>
      <c r="F102" s="61"/>
      <c r="G102" s="61"/>
      <c r="H102" s="61"/>
      <c r="I102" s="61"/>
      <c r="J102" s="61"/>
      <c r="K102" s="94"/>
      <c r="L102" s="94"/>
      <c r="M102" s="94"/>
      <c r="N102" s="94"/>
      <c r="O102" s="94"/>
      <c r="P102" s="94"/>
      <c r="Q102" s="94"/>
    </row>
    <row r="103" spans="3:17" x14ac:dyDescent="0.25">
      <c r="C103" s="61"/>
      <c r="D103" s="61"/>
      <c r="E103" s="61"/>
      <c r="F103" s="61"/>
      <c r="G103" s="61"/>
      <c r="H103" s="61"/>
      <c r="I103" s="61"/>
      <c r="J103" s="61"/>
      <c r="K103" s="94"/>
      <c r="L103" s="94"/>
      <c r="M103" s="94"/>
      <c r="N103" s="94"/>
      <c r="O103" s="94"/>
      <c r="P103" s="94"/>
      <c r="Q103" s="94"/>
    </row>
    <row r="104" spans="3:17" x14ac:dyDescent="0.25">
      <c r="C104" s="61"/>
      <c r="D104" s="61"/>
      <c r="E104" s="61"/>
      <c r="F104" s="61"/>
      <c r="G104" s="61"/>
      <c r="H104" s="61"/>
      <c r="I104" s="61"/>
      <c r="J104" s="61"/>
      <c r="K104" s="94"/>
      <c r="L104" s="94"/>
      <c r="M104" s="94"/>
      <c r="N104" s="94"/>
      <c r="O104" s="94"/>
      <c r="P104" s="94"/>
      <c r="Q104" s="94"/>
    </row>
    <row r="105" spans="3:17" x14ac:dyDescent="0.25">
      <c r="C105" s="61"/>
      <c r="D105" s="61"/>
      <c r="E105" s="61"/>
      <c r="F105" s="61"/>
      <c r="G105" s="61"/>
      <c r="H105" s="61"/>
      <c r="I105" s="61"/>
      <c r="J105" s="61"/>
      <c r="K105" s="94"/>
      <c r="L105" s="94"/>
      <c r="M105" s="94"/>
      <c r="N105" s="94"/>
      <c r="O105" s="94"/>
      <c r="P105" s="94"/>
      <c r="Q105" s="94"/>
    </row>
    <row r="106" spans="3:17" x14ac:dyDescent="0.25">
      <c r="C106" s="61"/>
      <c r="D106" s="61"/>
      <c r="E106" s="61"/>
      <c r="F106" s="61"/>
      <c r="G106" s="61"/>
      <c r="H106" s="61"/>
      <c r="I106" s="61"/>
      <c r="J106" s="61"/>
      <c r="K106" s="94"/>
      <c r="L106" s="94"/>
      <c r="M106" s="94"/>
      <c r="N106" s="94"/>
      <c r="O106" s="94"/>
      <c r="P106" s="94"/>
      <c r="Q106" s="94"/>
    </row>
    <row r="107" spans="3:17" x14ac:dyDescent="0.25">
      <c r="C107" s="61"/>
      <c r="D107" s="61"/>
      <c r="E107" s="61"/>
      <c r="F107" s="61"/>
      <c r="G107" s="61"/>
      <c r="H107" s="61"/>
      <c r="I107" s="61"/>
      <c r="J107" s="61"/>
      <c r="K107" s="94"/>
      <c r="L107" s="94"/>
      <c r="M107" s="94"/>
      <c r="N107" s="94"/>
      <c r="O107" s="94"/>
      <c r="P107" s="94"/>
      <c r="Q107" s="94"/>
    </row>
    <row r="108" spans="3:17" x14ac:dyDescent="0.25">
      <c r="C108" s="61"/>
      <c r="D108" s="61"/>
      <c r="E108" s="61"/>
      <c r="F108" s="61"/>
      <c r="G108" s="61"/>
      <c r="H108" s="61"/>
      <c r="I108" s="61"/>
      <c r="J108" s="61"/>
      <c r="K108" s="94"/>
      <c r="L108" s="94"/>
      <c r="M108" s="94"/>
      <c r="N108" s="94"/>
      <c r="O108" s="94"/>
      <c r="P108" s="94"/>
      <c r="Q108" s="94"/>
    </row>
    <row r="109" spans="3:17" x14ac:dyDescent="0.25">
      <c r="C109" s="61"/>
      <c r="D109" s="61"/>
      <c r="E109" s="61"/>
      <c r="F109" s="61"/>
      <c r="G109" s="61"/>
      <c r="H109" s="61"/>
      <c r="I109" s="61"/>
      <c r="J109" s="61"/>
      <c r="K109" s="94"/>
      <c r="L109" s="94"/>
      <c r="M109" s="94"/>
      <c r="N109" s="94"/>
      <c r="O109" s="94"/>
      <c r="P109" s="94"/>
      <c r="Q109" s="94"/>
    </row>
    <row r="110" spans="3:17" x14ac:dyDescent="0.25">
      <c r="C110" s="61"/>
      <c r="D110" s="61"/>
      <c r="E110" s="61"/>
      <c r="F110" s="61"/>
      <c r="G110" s="61"/>
      <c r="H110" s="61"/>
      <c r="I110" s="61"/>
      <c r="J110" s="61"/>
      <c r="K110" s="94"/>
      <c r="L110" s="94"/>
      <c r="M110" s="94"/>
      <c r="N110" s="94"/>
      <c r="O110" s="94"/>
      <c r="P110" s="94"/>
      <c r="Q110" s="94"/>
    </row>
    <row r="111" spans="3:17" x14ac:dyDescent="0.25">
      <c r="C111" s="61"/>
      <c r="D111" s="61"/>
      <c r="E111" s="61"/>
      <c r="F111" s="61"/>
      <c r="G111" s="61"/>
      <c r="H111" s="61"/>
      <c r="I111" s="61"/>
      <c r="J111" s="61"/>
      <c r="K111" s="94"/>
      <c r="L111" s="94"/>
      <c r="M111" s="94"/>
      <c r="N111" s="94"/>
      <c r="O111" s="94"/>
      <c r="P111" s="94"/>
      <c r="Q111" s="94"/>
    </row>
    <row r="112" spans="3:17" x14ac:dyDescent="0.25">
      <c r="C112" s="61"/>
      <c r="D112" s="61"/>
      <c r="E112" s="61"/>
      <c r="F112" s="61"/>
      <c r="G112" s="61"/>
      <c r="H112" s="61"/>
      <c r="I112" s="61"/>
      <c r="J112" s="61"/>
      <c r="K112" s="94"/>
      <c r="L112" s="94"/>
      <c r="M112" s="94"/>
      <c r="N112" s="94"/>
      <c r="O112" s="94"/>
      <c r="P112" s="94"/>
      <c r="Q112" s="94"/>
    </row>
    <row r="113" spans="3:17" x14ac:dyDescent="0.25">
      <c r="C113" s="61"/>
      <c r="D113" s="61"/>
      <c r="E113" s="61"/>
      <c r="F113" s="61"/>
      <c r="G113" s="61"/>
      <c r="H113" s="61"/>
      <c r="I113" s="61"/>
      <c r="J113" s="61"/>
      <c r="K113" s="94"/>
      <c r="L113" s="94"/>
      <c r="M113" s="94"/>
      <c r="N113" s="94"/>
      <c r="O113" s="94"/>
      <c r="P113" s="94"/>
      <c r="Q113" s="94"/>
    </row>
    <row r="114" spans="3:17" x14ac:dyDescent="0.25">
      <c r="C114" s="61"/>
      <c r="D114" s="61"/>
      <c r="E114" s="61"/>
      <c r="F114" s="61"/>
      <c r="G114" s="61"/>
      <c r="H114" s="61"/>
      <c r="I114" s="61"/>
      <c r="J114" s="61"/>
      <c r="K114" s="94"/>
      <c r="L114" s="94"/>
      <c r="M114" s="94"/>
      <c r="N114" s="94"/>
      <c r="O114" s="94"/>
      <c r="P114" s="94"/>
      <c r="Q114" s="94"/>
    </row>
    <row r="115" spans="3:17" x14ac:dyDescent="0.25">
      <c r="C115" s="61"/>
      <c r="D115" s="61"/>
      <c r="E115" s="61"/>
      <c r="F115" s="61"/>
      <c r="G115" s="61"/>
      <c r="H115" s="61"/>
      <c r="I115" s="61"/>
      <c r="J115" s="61"/>
      <c r="K115" s="94"/>
      <c r="L115" s="94"/>
      <c r="M115" s="94"/>
      <c r="N115" s="94"/>
      <c r="O115" s="94"/>
      <c r="P115" s="94"/>
      <c r="Q115" s="94"/>
    </row>
    <row r="116" spans="3:17" x14ac:dyDescent="0.25">
      <c r="C116" s="61"/>
      <c r="D116" s="61"/>
      <c r="E116" s="61"/>
      <c r="F116" s="61"/>
      <c r="G116" s="61"/>
      <c r="H116" s="61"/>
      <c r="I116" s="61"/>
      <c r="J116" s="61"/>
      <c r="K116" s="94"/>
      <c r="L116" s="94"/>
      <c r="M116" s="94"/>
      <c r="N116" s="94"/>
      <c r="O116" s="94"/>
      <c r="P116" s="94"/>
      <c r="Q116" s="94"/>
    </row>
    <row r="117" spans="3:17" x14ac:dyDescent="0.25">
      <c r="C117" s="61"/>
      <c r="D117" s="61"/>
      <c r="E117" s="61"/>
      <c r="F117" s="61"/>
      <c r="G117" s="61"/>
      <c r="H117" s="61"/>
      <c r="I117" s="61"/>
      <c r="J117" s="61"/>
      <c r="K117" s="94"/>
      <c r="L117" s="94"/>
      <c r="M117" s="94"/>
      <c r="N117" s="94"/>
      <c r="O117" s="94"/>
      <c r="P117" s="94"/>
      <c r="Q117" s="94"/>
    </row>
    <row r="118" spans="3:17" x14ac:dyDescent="0.25">
      <c r="C118" s="61"/>
      <c r="D118" s="61"/>
      <c r="E118" s="61"/>
      <c r="F118" s="61"/>
      <c r="G118" s="61"/>
      <c r="H118" s="61"/>
      <c r="I118" s="61"/>
      <c r="J118" s="61"/>
      <c r="K118" s="94"/>
      <c r="L118" s="94"/>
      <c r="M118" s="94"/>
      <c r="N118" s="94"/>
      <c r="O118" s="94"/>
      <c r="P118" s="94"/>
      <c r="Q118" s="94"/>
    </row>
    <row r="119" spans="3:17" x14ac:dyDescent="0.25">
      <c r="C119" s="61"/>
      <c r="D119" s="61"/>
      <c r="E119" s="61"/>
      <c r="F119" s="61"/>
      <c r="G119" s="61"/>
      <c r="H119" s="61"/>
      <c r="I119" s="61"/>
      <c r="J119" s="61"/>
      <c r="K119" s="94"/>
      <c r="L119" s="94"/>
      <c r="M119" s="94"/>
      <c r="N119" s="94"/>
      <c r="O119" s="94"/>
      <c r="P119" s="94"/>
      <c r="Q119" s="94"/>
    </row>
    <row r="120" spans="3:17" x14ac:dyDescent="0.25">
      <c r="C120" s="61"/>
      <c r="D120" s="61"/>
      <c r="E120" s="61"/>
      <c r="F120" s="61"/>
      <c r="G120" s="61"/>
      <c r="H120" s="61"/>
      <c r="I120" s="61"/>
      <c r="J120" s="61"/>
      <c r="K120" s="94"/>
      <c r="L120" s="94"/>
      <c r="M120" s="94"/>
      <c r="N120" s="94"/>
      <c r="O120" s="94"/>
      <c r="P120" s="94"/>
      <c r="Q120" s="94"/>
    </row>
    <row r="121" spans="3:17" x14ac:dyDescent="0.25">
      <c r="C121" s="61"/>
      <c r="D121" s="61"/>
      <c r="E121" s="61"/>
      <c r="F121" s="61"/>
      <c r="G121" s="61"/>
      <c r="H121" s="61"/>
      <c r="I121" s="61"/>
      <c r="J121" s="61"/>
      <c r="K121" s="94"/>
      <c r="L121" s="94"/>
      <c r="M121" s="94"/>
      <c r="N121" s="94"/>
      <c r="O121" s="94"/>
      <c r="P121" s="94"/>
      <c r="Q121" s="94"/>
    </row>
    <row r="122" spans="3:17" x14ac:dyDescent="0.25">
      <c r="C122" s="61"/>
      <c r="D122" s="61"/>
      <c r="E122" s="61"/>
      <c r="F122" s="61"/>
      <c r="G122" s="61"/>
      <c r="H122" s="61"/>
      <c r="I122" s="61"/>
      <c r="J122" s="61"/>
      <c r="K122" s="94"/>
      <c r="L122" s="94"/>
      <c r="M122" s="94"/>
      <c r="N122" s="94"/>
      <c r="O122" s="94"/>
      <c r="P122" s="94"/>
      <c r="Q122" s="94"/>
    </row>
    <row r="123" spans="3:17" x14ac:dyDescent="0.25">
      <c r="C123" s="61"/>
      <c r="D123" s="61"/>
      <c r="E123" s="61"/>
      <c r="F123" s="61"/>
      <c r="G123" s="61"/>
      <c r="H123" s="61"/>
      <c r="I123" s="61"/>
      <c r="J123" s="61"/>
      <c r="K123" s="94"/>
      <c r="L123" s="94"/>
      <c r="M123" s="94"/>
      <c r="N123" s="94"/>
      <c r="O123" s="94"/>
      <c r="P123" s="94"/>
      <c r="Q123" s="94"/>
    </row>
    <row r="124" spans="3:17" x14ac:dyDescent="0.25">
      <c r="C124" s="61"/>
      <c r="D124" s="61"/>
      <c r="E124" s="61"/>
      <c r="F124" s="61"/>
      <c r="G124" s="61"/>
      <c r="H124" s="61"/>
      <c r="I124" s="61"/>
      <c r="J124" s="61"/>
      <c r="K124" s="94"/>
      <c r="L124" s="94"/>
      <c r="M124" s="94"/>
      <c r="N124" s="94"/>
      <c r="O124" s="94"/>
      <c r="P124" s="94"/>
      <c r="Q124" s="94"/>
    </row>
    <row r="125" spans="3:17" x14ac:dyDescent="0.25">
      <c r="C125" s="61"/>
      <c r="D125" s="61"/>
      <c r="E125" s="61"/>
      <c r="F125" s="61"/>
      <c r="G125" s="61"/>
      <c r="H125" s="61"/>
      <c r="I125" s="61"/>
      <c r="J125" s="61"/>
      <c r="K125" s="94"/>
      <c r="L125" s="94"/>
      <c r="M125" s="94"/>
      <c r="N125" s="94"/>
      <c r="O125" s="94"/>
      <c r="P125" s="94"/>
      <c r="Q125" s="94"/>
    </row>
    <row r="126" spans="3:17" x14ac:dyDescent="0.25">
      <c r="C126" s="61"/>
      <c r="D126" s="61"/>
      <c r="E126" s="61"/>
      <c r="F126" s="61"/>
      <c r="G126" s="61"/>
      <c r="H126" s="61"/>
      <c r="I126" s="61"/>
      <c r="J126" s="61"/>
      <c r="K126" s="94"/>
      <c r="L126" s="94"/>
      <c r="M126" s="94"/>
      <c r="N126" s="94"/>
      <c r="O126" s="94"/>
      <c r="P126" s="94"/>
      <c r="Q126" s="94"/>
    </row>
    <row r="127" spans="3:17" x14ac:dyDescent="0.25">
      <c r="C127" s="61"/>
      <c r="D127" s="61"/>
      <c r="E127" s="61"/>
      <c r="F127" s="61"/>
      <c r="G127" s="61"/>
      <c r="H127" s="61"/>
      <c r="I127" s="61"/>
      <c r="J127" s="61"/>
      <c r="K127" s="94"/>
      <c r="L127" s="94"/>
      <c r="M127" s="94"/>
      <c r="N127" s="94"/>
      <c r="O127" s="94"/>
      <c r="P127" s="94"/>
      <c r="Q127" s="94"/>
    </row>
    <row r="128" spans="3:17" x14ac:dyDescent="0.25">
      <c r="C128" s="61"/>
      <c r="D128" s="61"/>
      <c r="E128" s="61"/>
      <c r="F128" s="61"/>
      <c r="G128" s="61"/>
      <c r="H128" s="61"/>
      <c r="I128" s="61"/>
      <c r="J128" s="61"/>
      <c r="K128" s="94"/>
      <c r="L128" s="94"/>
      <c r="M128" s="94"/>
      <c r="N128" s="94"/>
      <c r="O128" s="94"/>
      <c r="P128" s="94"/>
      <c r="Q128" s="94"/>
    </row>
    <row r="129" spans="3:17" x14ac:dyDescent="0.25">
      <c r="C129" s="61"/>
      <c r="D129" s="61"/>
      <c r="E129" s="61"/>
      <c r="F129" s="61"/>
      <c r="G129" s="61"/>
      <c r="H129" s="61"/>
      <c r="I129" s="61"/>
      <c r="J129" s="61"/>
      <c r="K129" s="94"/>
      <c r="L129" s="94"/>
      <c r="M129" s="94"/>
      <c r="N129" s="94"/>
      <c r="O129" s="94"/>
      <c r="P129" s="94"/>
      <c r="Q129" s="94"/>
    </row>
    <row r="130" spans="3:17" x14ac:dyDescent="0.25">
      <c r="C130" s="61"/>
      <c r="D130" s="61"/>
      <c r="E130" s="61"/>
      <c r="F130" s="61"/>
      <c r="G130" s="61"/>
      <c r="H130" s="61"/>
      <c r="I130" s="61"/>
      <c r="J130" s="61"/>
      <c r="K130" s="94"/>
      <c r="L130" s="94"/>
      <c r="M130" s="94"/>
      <c r="N130" s="94"/>
      <c r="O130" s="94"/>
      <c r="P130" s="94"/>
      <c r="Q130" s="94"/>
    </row>
    <row r="131" spans="3:17" x14ac:dyDescent="0.25">
      <c r="C131" s="61"/>
      <c r="D131" s="61"/>
      <c r="E131" s="61"/>
      <c r="F131" s="61"/>
      <c r="G131" s="61"/>
      <c r="H131" s="61"/>
      <c r="I131" s="61"/>
      <c r="J131" s="61"/>
      <c r="K131" s="94"/>
      <c r="L131" s="94"/>
      <c r="M131" s="94"/>
      <c r="N131" s="94"/>
      <c r="O131" s="94"/>
      <c r="P131" s="94"/>
      <c r="Q131" s="94"/>
    </row>
    <row r="132" spans="3:17" x14ac:dyDescent="0.25">
      <c r="C132" s="61"/>
      <c r="D132" s="61"/>
      <c r="E132" s="61"/>
      <c r="F132" s="61"/>
      <c r="G132" s="61"/>
      <c r="H132" s="61"/>
      <c r="I132" s="61"/>
      <c r="J132" s="61"/>
      <c r="K132" s="94"/>
      <c r="L132" s="94"/>
      <c r="M132" s="94"/>
      <c r="N132" s="94"/>
      <c r="O132" s="94"/>
      <c r="P132" s="94"/>
      <c r="Q132" s="94"/>
    </row>
    <row r="133" spans="3:17" x14ac:dyDescent="0.25">
      <c r="C133" s="61"/>
      <c r="D133" s="61"/>
      <c r="E133" s="61"/>
      <c r="F133" s="61"/>
      <c r="G133" s="61"/>
      <c r="H133" s="61"/>
      <c r="I133" s="61"/>
      <c r="J133" s="61"/>
      <c r="K133" s="94"/>
      <c r="L133" s="94"/>
      <c r="M133" s="94"/>
      <c r="N133" s="94"/>
      <c r="O133" s="94"/>
      <c r="P133" s="94"/>
      <c r="Q133" s="94"/>
    </row>
    <row r="134" spans="3:17" x14ac:dyDescent="0.25">
      <c r="C134" s="61"/>
      <c r="D134" s="61"/>
      <c r="E134" s="61"/>
      <c r="F134" s="61"/>
      <c r="G134" s="61"/>
      <c r="H134" s="61"/>
      <c r="I134" s="61"/>
      <c r="J134" s="61"/>
      <c r="K134" s="94"/>
      <c r="L134" s="94"/>
      <c r="M134" s="94"/>
      <c r="N134" s="94"/>
      <c r="O134" s="94"/>
      <c r="P134" s="94"/>
      <c r="Q134" s="94"/>
    </row>
    <row r="135" spans="3:17" x14ac:dyDescent="0.25">
      <c r="C135" s="61"/>
      <c r="D135" s="61"/>
      <c r="E135" s="61"/>
      <c r="F135" s="61"/>
      <c r="G135" s="61"/>
      <c r="H135" s="61"/>
      <c r="I135" s="61"/>
      <c r="J135" s="61"/>
      <c r="K135" s="94"/>
      <c r="L135" s="94"/>
      <c r="M135" s="94"/>
      <c r="N135" s="94"/>
      <c r="O135" s="94"/>
      <c r="P135" s="94"/>
      <c r="Q135" s="94"/>
    </row>
    <row r="136" spans="3:17" x14ac:dyDescent="0.25">
      <c r="C136" s="61"/>
      <c r="D136" s="61"/>
      <c r="E136" s="61"/>
      <c r="F136" s="61"/>
      <c r="G136" s="61"/>
      <c r="H136" s="61"/>
      <c r="I136" s="61"/>
      <c r="J136" s="61"/>
      <c r="K136" s="94"/>
      <c r="L136" s="94"/>
      <c r="M136" s="94"/>
      <c r="N136" s="94"/>
      <c r="O136" s="94"/>
      <c r="P136" s="94"/>
      <c r="Q136" s="94"/>
    </row>
    <row r="137" spans="3:17" x14ac:dyDescent="0.25">
      <c r="C137" s="61"/>
      <c r="D137" s="61"/>
      <c r="E137" s="61"/>
      <c r="F137" s="61"/>
      <c r="G137" s="61"/>
      <c r="H137" s="61"/>
      <c r="I137" s="61"/>
      <c r="J137" s="61"/>
      <c r="K137" s="94"/>
      <c r="L137" s="94"/>
      <c r="M137" s="94"/>
      <c r="N137" s="94"/>
      <c r="O137" s="94"/>
      <c r="P137" s="94"/>
      <c r="Q137" s="94"/>
    </row>
    <row r="138" spans="3:17" x14ac:dyDescent="0.25">
      <c r="C138" s="61"/>
      <c r="D138" s="61"/>
      <c r="E138" s="61"/>
      <c r="F138" s="61"/>
      <c r="G138" s="61"/>
      <c r="H138" s="61"/>
      <c r="I138" s="61"/>
      <c r="J138" s="61"/>
      <c r="K138" s="94"/>
      <c r="L138" s="94"/>
      <c r="M138" s="94"/>
      <c r="N138" s="94"/>
      <c r="O138" s="94"/>
      <c r="P138" s="94"/>
      <c r="Q138" s="94"/>
    </row>
    <row r="139" spans="3:17" x14ac:dyDescent="0.25">
      <c r="C139" s="61"/>
      <c r="D139" s="61"/>
      <c r="E139" s="61"/>
      <c r="F139" s="61"/>
      <c r="G139" s="61"/>
      <c r="H139" s="61"/>
      <c r="I139" s="61"/>
      <c r="J139" s="61"/>
      <c r="K139" s="94"/>
      <c r="L139" s="94"/>
      <c r="M139" s="94"/>
      <c r="N139" s="94"/>
      <c r="O139" s="94"/>
      <c r="P139" s="94"/>
      <c r="Q139" s="94"/>
    </row>
    <row r="140" spans="3:17" x14ac:dyDescent="0.25">
      <c r="C140" s="61"/>
      <c r="D140" s="61"/>
      <c r="E140" s="61"/>
      <c r="F140" s="61"/>
      <c r="G140" s="61"/>
      <c r="H140" s="61"/>
      <c r="I140" s="61"/>
      <c r="J140" s="61"/>
      <c r="K140" s="94"/>
      <c r="L140" s="94"/>
      <c r="M140" s="94"/>
      <c r="N140" s="94"/>
      <c r="O140" s="94"/>
      <c r="P140" s="94"/>
      <c r="Q140" s="94"/>
    </row>
    <row r="141" spans="3:17" x14ac:dyDescent="0.25">
      <c r="C141" s="61"/>
      <c r="D141" s="61"/>
      <c r="E141" s="61"/>
      <c r="F141" s="61"/>
      <c r="G141" s="61"/>
      <c r="H141" s="61"/>
      <c r="I141" s="61"/>
      <c r="J141" s="61"/>
      <c r="K141" s="94"/>
      <c r="L141" s="94"/>
      <c r="M141" s="94"/>
      <c r="N141" s="94"/>
      <c r="O141" s="94"/>
      <c r="P141" s="94"/>
      <c r="Q141" s="94"/>
    </row>
    <row r="142" spans="3:17" x14ac:dyDescent="0.25">
      <c r="C142" s="61"/>
      <c r="D142" s="61"/>
      <c r="E142" s="61"/>
      <c r="F142" s="61"/>
      <c r="G142" s="61"/>
      <c r="H142" s="61"/>
      <c r="I142" s="61"/>
      <c r="J142" s="61"/>
      <c r="K142" s="94"/>
      <c r="L142" s="94"/>
      <c r="M142" s="94"/>
      <c r="N142" s="94"/>
      <c r="O142" s="94"/>
      <c r="P142" s="94"/>
      <c r="Q142" s="94"/>
    </row>
    <row r="143" spans="3:17" x14ac:dyDescent="0.25">
      <c r="C143" s="61"/>
      <c r="D143" s="61"/>
      <c r="E143" s="61"/>
      <c r="F143" s="61"/>
      <c r="G143" s="61"/>
      <c r="H143" s="61"/>
      <c r="I143" s="61"/>
      <c r="J143" s="61"/>
      <c r="K143" s="94"/>
      <c r="L143" s="94"/>
      <c r="M143" s="94"/>
      <c r="N143" s="94"/>
      <c r="O143" s="94"/>
      <c r="P143" s="94"/>
      <c r="Q143" s="94"/>
    </row>
    <row r="144" spans="3:17" x14ac:dyDescent="0.25">
      <c r="C144" s="61"/>
      <c r="D144" s="61"/>
      <c r="E144" s="61"/>
      <c r="F144" s="61"/>
      <c r="G144" s="61"/>
      <c r="H144" s="61"/>
      <c r="I144" s="61"/>
      <c r="J144" s="61"/>
      <c r="K144" s="94"/>
      <c r="L144" s="94"/>
      <c r="M144" s="94"/>
      <c r="N144" s="94"/>
      <c r="O144" s="94"/>
      <c r="P144" s="94"/>
      <c r="Q144" s="94"/>
    </row>
    <row r="145" spans="3:17" x14ac:dyDescent="0.25">
      <c r="C145" s="61"/>
      <c r="D145" s="61"/>
      <c r="E145" s="61"/>
      <c r="F145" s="61"/>
      <c r="G145" s="61"/>
      <c r="H145" s="61"/>
      <c r="I145" s="61"/>
      <c r="J145" s="61"/>
      <c r="K145" s="94"/>
      <c r="L145" s="94"/>
      <c r="M145" s="94"/>
      <c r="N145" s="94"/>
      <c r="O145" s="94"/>
      <c r="P145" s="94"/>
      <c r="Q145" s="94"/>
    </row>
    <row r="146" spans="3:17" x14ac:dyDescent="0.25">
      <c r="C146" s="61"/>
      <c r="D146" s="61"/>
      <c r="E146" s="61"/>
      <c r="F146" s="61"/>
      <c r="G146" s="61"/>
      <c r="H146" s="61"/>
      <c r="I146" s="61"/>
      <c r="J146" s="61"/>
      <c r="K146" s="94"/>
      <c r="L146" s="94"/>
      <c r="M146" s="94"/>
      <c r="N146" s="94"/>
      <c r="O146" s="94"/>
      <c r="P146" s="94"/>
      <c r="Q146" s="94"/>
    </row>
    <row r="147" spans="3:17" x14ac:dyDescent="0.25">
      <c r="C147" s="61"/>
      <c r="D147" s="61"/>
      <c r="E147" s="61"/>
      <c r="F147" s="61"/>
      <c r="G147" s="61"/>
      <c r="H147" s="61"/>
      <c r="I147" s="61"/>
      <c r="J147" s="61"/>
      <c r="K147" s="94"/>
      <c r="L147" s="94"/>
      <c r="M147" s="94"/>
      <c r="N147" s="94"/>
      <c r="O147" s="94"/>
      <c r="P147" s="94"/>
      <c r="Q147" s="94"/>
    </row>
    <row r="148" spans="3:17" x14ac:dyDescent="0.25">
      <c r="C148" s="61"/>
      <c r="D148" s="61"/>
      <c r="E148" s="61"/>
      <c r="F148" s="61"/>
      <c r="G148" s="61"/>
      <c r="H148" s="61"/>
      <c r="I148" s="61"/>
      <c r="J148" s="61"/>
      <c r="K148" s="94"/>
      <c r="L148" s="94"/>
      <c r="M148" s="94"/>
      <c r="N148" s="94"/>
      <c r="O148" s="94"/>
      <c r="P148" s="94"/>
      <c r="Q148" s="94"/>
    </row>
    <row r="149" spans="3:17" x14ac:dyDescent="0.25">
      <c r="C149" s="61"/>
      <c r="D149" s="61"/>
      <c r="E149" s="61"/>
      <c r="F149" s="61"/>
      <c r="G149" s="61"/>
      <c r="H149" s="61"/>
      <c r="I149" s="61"/>
      <c r="J149" s="61"/>
      <c r="K149" s="94"/>
      <c r="L149" s="94"/>
      <c r="M149" s="94"/>
      <c r="N149" s="94"/>
      <c r="O149" s="94"/>
      <c r="P149" s="94"/>
      <c r="Q149" s="94"/>
    </row>
    <row r="150" spans="3:17" x14ac:dyDescent="0.25">
      <c r="C150" s="61"/>
      <c r="D150" s="61"/>
      <c r="E150" s="61"/>
      <c r="F150" s="61"/>
      <c r="G150" s="61"/>
      <c r="H150" s="61"/>
      <c r="I150" s="61"/>
      <c r="J150" s="61"/>
      <c r="K150" s="94"/>
      <c r="L150" s="94"/>
      <c r="M150" s="94"/>
      <c r="N150" s="94"/>
      <c r="O150" s="94"/>
      <c r="P150" s="94"/>
      <c r="Q150" s="94"/>
    </row>
    <row r="151" spans="3:17" x14ac:dyDescent="0.25">
      <c r="C151" s="61"/>
      <c r="D151" s="61"/>
      <c r="E151" s="61"/>
      <c r="F151" s="61"/>
      <c r="G151" s="61"/>
      <c r="H151" s="61"/>
      <c r="I151" s="61"/>
      <c r="J151" s="61"/>
      <c r="K151" s="94"/>
      <c r="L151" s="94"/>
      <c r="M151" s="94"/>
      <c r="N151" s="94"/>
      <c r="O151" s="94"/>
      <c r="P151" s="94"/>
      <c r="Q151" s="94"/>
    </row>
    <row r="152" spans="3:17" x14ac:dyDescent="0.25">
      <c r="C152" s="61"/>
      <c r="D152" s="61"/>
      <c r="E152" s="61"/>
      <c r="F152" s="61"/>
      <c r="G152" s="61"/>
      <c r="H152" s="61"/>
      <c r="I152" s="61"/>
      <c r="J152" s="61"/>
      <c r="K152" s="94"/>
      <c r="L152" s="94"/>
      <c r="M152" s="94"/>
      <c r="N152" s="94"/>
      <c r="O152" s="94"/>
      <c r="P152" s="94"/>
      <c r="Q152" s="94"/>
    </row>
    <row r="153" spans="3:17" x14ac:dyDescent="0.25">
      <c r="C153" s="61"/>
      <c r="D153" s="61"/>
      <c r="E153" s="61"/>
      <c r="F153" s="61"/>
      <c r="G153" s="61"/>
      <c r="H153" s="61"/>
      <c r="I153" s="61"/>
      <c r="J153" s="61"/>
      <c r="K153" s="94"/>
      <c r="L153" s="94"/>
      <c r="M153" s="94"/>
      <c r="N153" s="94"/>
      <c r="O153" s="94"/>
      <c r="P153" s="94"/>
      <c r="Q153" s="94"/>
    </row>
    <row r="154" spans="3:17" x14ac:dyDescent="0.25">
      <c r="C154" s="61"/>
      <c r="D154" s="61"/>
      <c r="E154" s="61"/>
      <c r="F154" s="61"/>
      <c r="G154" s="61"/>
      <c r="H154" s="61"/>
      <c r="I154" s="61"/>
      <c r="J154" s="61"/>
      <c r="K154" s="94"/>
      <c r="L154" s="94"/>
      <c r="M154" s="94"/>
      <c r="N154" s="94"/>
      <c r="O154" s="94"/>
      <c r="P154" s="94"/>
      <c r="Q154" s="94"/>
    </row>
    <row r="155" spans="3:17" x14ac:dyDescent="0.25">
      <c r="C155" s="61"/>
      <c r="D155" s="61"/>
      <c r="E155" s="61"/>
      <c r="F155" s="61"/>
      <c r="G155" s="61"/>
      <c r="H155" s="61"/>
      <c r="I155" s="61"/>
      <c r="J155" s="61"/>
      <c r="K155" s="94"/>
      <c r="L155" s="94"/>
      <c r="M155" s="94"/>
      <c r="N155" s="94"/>
      <c r="O155" s="94"/>
      <c r="P155" s="94"/>
      <c r="Q155" s="94"/>
    </row>
    <row r="156" spans="3:17" x14ac:dyDescent="0.25">
      <c r="C156" s="61"/>
      <c r="D156" s="61"/>
      <c r="E156" s="61"/>
      <c r="F156" s="61"/>
      <c r="G156" s="61"/>
      <c r="H156" s="61"/>
      <c r="I156" s="61"/>
      <c r="J156" s="61"/>
      <c r="K156" s="94"/>
      <c r="L156" s="94"/>
      <c r="M156" s="94"/>
      <c r="N156" s="94"/>
      <c r="O156" s="94"/>
      <c r="P156" s="94"/>
      <c r="Q156" s="94"/>
    </row>
    <row r="157" spans="3:17" x14ac:dyDescent="0.25">
      <c r="C157" s="61"/>
      <c r="D157" s="61"/>
      <c r="E157" s="61"/>
      <c r="F157" s="61"/>
      <c r="G157" s="61"/>
      <c r="H157" s="61"/>
      <c r="I157" s="61"/>
      <c r="J157" s="61"/>
      <c r="K157" s="94"/>
      <c r="L157" s="94"/>
      <c r="M157" s="94"/>
      <c r="N157" s="94"/>
      <c r="O157" s="94"/>
      <c r="P157" s="94"/>
      <c r="Q157" s="94"/>
    </row>
    <row r="158" spans="3:17" x14ac:dyDescent="0.25">
      <c r="C158" s="61"/>
      <c r="D158" s="61"/>
      <c r="E158" s="61"/>
      <c r="F158" s="61"/>
      <c r="G158" s="61"/>
      <c r="H158" s="61"/>
      <c r="I158" s="61"/>
      <c r="J158" s="61"/>
      <c r="K158" s="94"/>
      <c r="L158" s="94"/>
      <c r="M158" s="94"/>
      <c r="N158" s="94"/>
      <c r="O158" s="94"/>
      <c r="P158" s="94"/>
      <c r="Q158" s="94"/>
    </row>
    <row r="159" spans="3:17" x14ac:dyDescent="0.25">
      <c r="C159" s="61"/>
      <c r="D159" s="61"/>
      <c r="E159" s="61"/>
      <c r="F159" s="61"/>
      <c r="G159" s="61"/>
      <c r="H159" s="61"/>
      <c r="I159" s="61"/>
      <c r="J159" s="61"/>
      <c r="K159" s="94"/>
      <c r="L159" s="94"/>
      <c r="M159" s="94"/>
      <c r="N159" s="94"/>
      <c r="O159" s="94"/>
      <c r="P159" s="94"/>
      <c r="Q159" s="94"/>
    </row>
    <row r="160" spans="3:17" x14ac:dyDescent="0.25">
      <c r="C160" s="61"/>
      <c r="D160" s="61"/>
      <c r="E160" s="61"/>
      <c r="F160" s="61"/>
      <c r="G160" s="61"/>
      <c r="H160" s="61"/>
      <c r="I160" s="61"/>
      <c r="J160" s="61"/>
      <c r="K160" s="94"/>
      <c r="L160" s="94"/>
      <c r="M160" s="94"/>
      <c r="N160" s="94"/>
      <c r="O160" s="94"/>
      <c r="P160" s="94"/>
      <c r="Q160" s="94"/>
    </row>
    <row r="161" spans="3:17" x14ac:dyDescent="0.25">
      <c r="C161" s="61"/>
      <c r="D161" s="61"/>
      <c r="E161" s="61"/>
      <c r="F161" s="61"/>
      <c r="G161" s="61"/>
      <c r="H161" s="61"/>
      <c r="I161" s="61"/>
      <c r="J161" s="61"/>
      <c r="K161" s="94"/>
      <c r="L161" s="94"/>
      <c r="M161" s="94"/>
      <c r="N161" s="94"/>
      <c r="O161" s="94"/>
      <c r="P161" s="94"/>
      <c r="Q161" s="94"/>
    </row>
    <row r="162" spans="3:17" x14ac:dyDescent="0.25">
      <c r="C162" s="61"/>
      <c r="D162" s="61"/>
      <c r="E162" s="61"/>
      <c r="F162" s="61"/>
      <c r="G162" s="61"/>
      <c r="H162" s="61"/>
      <c r="I162" s="61"/>
      <c r="J162" s="61"/>
      <c r="K162" s="94"/>
      <c r="L162" s="94"/>
      <c r="M162" s="94"/>
      <c r="N162" s="94"/>
      <c r="O162" s="94"/>
      <c r="P162" s="94"/>
      <c r="Q162" s="94"/>
    </row>
    <row r="163" spans="3:17" x14ac:dyDescent="0.25">
      <c r="C163" s="61"/>
      <c r="D163" s="61"/>
      <c r="E163" s="61"/>
      <c r="F163" s="61"/>
      <c r="G163" s="61"/>
      <c r="H163" s="61"/>
      <c r="I163" s="61"/>
      <c r="J163" s="61"/>
      <c r="K163" s="94"/>
      <c r="L163" s="94"/>
      <c r="M163" s="94"/>
      <c r="N163" s="94"/>
      <c r="O163" s="94"/>
      <c r="P163" s="94"/>
      <c r="Q163" s="94"/>
    </row>
    <row r="164" spans="3:17" x14ac:dyDescent="0.25">
      <c r="C164" s="61"/>
      <c r="D164" s="61"/>
      <c r="E164" s="61"/>
      <c r="F164" s="61"/>
      <c r="G164" s="61"/>
      <c r="H164" s="61"/>
      <c r="I164" s="61"/>
      <c r="J164" s="61"/>
      <c r="K164" s="94"/>
      <c r="L164" s="94"/>
      <c r="M164" s="94"/>
      <c r="N164" s="94"/>
      <c r="O164" s="94"/>
      <c r="P164" s="94"/>
      <c r="Q164" s="94"/>
    </row>
    <row r="165" spans="3:17" x14ac:dyDescent="0.25">
      <c r="C165" s="61"/>
      <c r="D165" s="61"/>
      <c r="E165" s="61"/>
      <c r="F165" s="61"/>
      <c r="G165" s="61"/>
      <c r="H165" s="61"/>
      <c r="I165" s="61"/>
      <c r="J165" s="61"/>
      <c r="K165" s="94"/>
      <c r="L165" s="94"/>
      <c r="M165" s="94"/>
      <c r="N165" s="94"/>
      <c r="O165" s="94"/>
      <c r="P165" s="94"/>
      <c r="Q165" s="94"/>
    </row>
    <row r="166" spans="3:17" x14ac:dyDescent="0.25">
      <c r="C166" s="61"/>
      <c r="D166" s="61"/>
      <c r="E166" s="61"/>
      <c r="F166" s="61"/>
      <c r="G166" s="61"/>
      <c r="H166" s="61"/>
      <c r="I166" s="61"/>
      <c r="J166" s="61"/>
      <c r="K166" s="94"/>
      <c r="L166" s="94"/>
      <c r="M166" s="94"/>
      <c r="N166" s="94"/>
      <c r="O166" s="94"/>
      <c r="P166" s="94"/>
      <c r="Q166" s="94"/>
    </row>
    <row r="167" spans="3:17" x14ac:dyDescent="0.25">
      <c r="C167" s="61"/>
      <c r="D167" s="61"/>
      <c r="E167" s="61"/>
      <c r="F167" s="61"/>
      <c r="G167" s="61"/>
      <c r="H167" s="61"/>
      <c r="I167" s="61"/>
      <c r="J167" s="61"/>
      <c r="K167" s="94"/>
      <c r="L167" s="94"/>
      <c r="M167" s="94"/>
      <c r="N167" s="94"/>
      <c r="O167" s="94"/>
      <c r="P167" s="94"/>
      <c r="Q167" s="94"/>
    </row>
  </sheetData>
  <mergeCells count="6">
    <mergeCell ref="C29:C30"/>
    <mergeCell ref="F29:G29"/>
    <mergeCell ref="C3:Q3"/>
    <mergeCell ref="B5:Q5"/>
    <mergeCell ref="B9:Q9"/>
    <mergeCell ref="B10:Q10"/>
  </mergeCells>
  <printOptions horizontalCentered="1"/>
  <pageMargins left="0.25" right="0.25" top="0.75" bottom="0.75" header="0.3" footer="0.3"/>
  <pageSetup paperSize="119" scale="7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10</vt:i4>
      </vt:variant>
    </vt:vector>
  </HeadingPairs>
  <TitlesOfParts>
    <vt:vector size="23" baseType="lpstr">
      <vt:lpstr>Inicio</vt:lpstr>
      <vt:lpstr>Sectores y subsectores</vt:lpstr>
      <vt:lpstr>Otros (energía), combustibles</vt:lpstr>
      <vt:lpstr>Transporte</vt:lpstr>
      <vt:lpstr>Otros (energía), E. eléctrica</vt:lpstr>
      <vt:lpstr>Ferm. entérica, G. de estiércol</vt:lpstr>
      <vt:lpstr>Emisiones de N2O</vt:lpstr>
      <vt:lpstr>Quema de biomasa</vt:lpstr>
      <vt:lpstr>Cultivo de arroz</vt:lpstr>
      <vt:lpstr>Tratamiento de Residuos Sólidos</vt:lpstr>
      <vt:lpstr>Tratamiento Aguas Residuales</vt:lpstr>
      <vt:lpstr>Resultados Resumen</vt:lpstr>
      <vt:lpstr>Tablas y Gráficas</vt:lpstr>
      <vt:lpstr>Inicio!_edn1</vt:lpstr>
      <vt:lpstr>Inicio!_edn2</vt:lpstr>
      <vt:lpstr>Inicio!_edn3</vt:lpstr>
      <vt:lpstr>Inicio!_ednref1</vt:lpstr>
      <vt:lpstr>Inicio!_ednref2</vt:lpstr>
      <vt:lpstr>Inicio!_GoBack</vt:lpstr>
      <vt:lpstr>'Otros (energía), combustibles'!Títulos_a_imprimir</vt:lpstr>
      <vt:lpstr>'Otros (energía), E. eléctrica'!Títulos_a_imprimir</vt:lpstr>
      <vt:lpstr>'Quema de biomasa'!Títulos_a_imprimir</vt:lpstr>
      <vt:lpstr>'Sectores y subsectores'!Títulos_a_imprimir</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Lizeth</dc:creator>
  <cp:lastModifiedBy>Usuario de Windows</cp:lastModifiedBy>
  <cp:lastPrinted>2018-11-19T20:19:03Z</cp:lastPrinted>
  <dcterms:created xsi:type="dcterms:W3CDTF">2015-11-20T18:57:00Z</dcterms:created>
  <dcterms:modified xsi:type="dcterms:W3CDTF">2019-03-22T19:49:41Z</dcterms:modified>
</cp:coreProperties>
</file>